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'Arkusz1'!$A$1:$J$193</definedName>
  </definedNames>
  <calcPr fullCalcOnLoad="1"/>
</workbook>
</file>

<file path=xl/sharedStrings.xml><?xml version="1.0" encoding="utf-8"?>
<sst xmlns="http://schemas.openxmlformats.org/spreadsheetml/2006/main" count="437" uniqueCount="251">
  <si>
    <t>L.p.</t>
  </si>
  <si>
    <t>Treść</t>
  </si>
  <si>
    <t xml:space="preserve">Dział </t>
  </si>
  <si>
    <t>Rozdział</t>
  </si>
  <si>
    <t>§</t>
  </si>
  <si>
    <t>1.</t>
  </si>
  <si>
    <t>Rolnictwo i łowiectwo</t>
  </si>
  <si>
    <t>2.</t>
  </si>
  <si>
    <t>Gospodarka mieszkaniowa</t>
  </si>
  <si>
    <t>Gospodarka gruntami i nieruchomościami</t>
  </si>
  <si>
    <t>3.</t>
  </si>
  <si>
    <t>Działalność usługowa</t>
  </si>
  <si>
    <t>Parce geodezyjne i kartograficzne (nieinwestycyjne)</t>
  </si>
  <si>
    <t>Opracowania geodezyjne i kartograficzne</t>
  </si>
  <si>
    <t>Nadzór budowlany</t>
  </si>
  <si>
    <t>Bezpieczeństwo publiczne i ochrona przeciwpożarowa</t>
  </si>
  <si>
    <t>5.</t>
  </si>
  <si>
    <t>Komendy powiatowe Państwowej Straży Pożarnej</t>
  </si>
  <si>
    <t>6.</t>
  </si>
  <si>
    <t>Ochrona zdrowia</t>
  </si>
  <si>
    <t>Składki na ubezpieczenie zdrowotne oraz świadczenia dla osób nie objętych obowiązkiem ubezpieczenia zdrowotnego w tym:</t>
  </si>
  <si>
    <t>7.</t>
  </si>
  <si>
    <t>Powiatowe centra pomocy rodzinie</t>
  </si>
  <si>
    <t>8.</t>
  </si>
  <si>
    <t>Oświata i wychowanie</t>
  </si>
  <si>
    <t>Pozostała działalność</t>
  </si>
  <si>
    <t>9.</t>
  </si>
  <si>
    <t>10.</t>
  </si>
  <si>
    <t>Placówki opiekuńczo-wychowawcze</t>
  </si>
  <si>
    <t>Domy pomocy społecznej</t>
  </si>
  <si>
    <t>Rodziny zastępcze</t>
  </si>
  <si>
    <t>Edukacyjna opieka wychowawcza</t>
  </si>
  <si>
    <t>13.</t>
  </si>
  <si>
    <t>12.</t>
  </si>
  <si>
    <t>Transport i łączność</t>
  </si>
  <si>
    <t>Drogi publiczne powiatowe</t>
  </si>
  <si>
    <t>14.</t>
  </si>
  <si>
    <t>15.</t>
  </si>
  <si>
    <t>Administracja publiczna</t>
  </si>
  <si>
    <t>Starostwo powiatowe</t>
  </si>
  <si>
    <t>16.</t>
  </si>
  <si>
    <t>- wpływy z różnych opłat</t>
  </si>
  <si>
    <t>010</t>
  </si>
  <si>
    <t>- domy dziecka</t>
  </si>
  <si>
    <t>- bezrobotni</t>
  </si>
  <si>
    <t>- wpływy z różnych dochodów</t>
  </si>
  <si>
    <t>- wpływy z usług</t>
  </si>
  <si>
    <t>- odsetki od środków na rachunku bankowym</t>
  </si>
  <si>
    <t>756</t>
  </si>
  <si>
    <t>Udziały powiatów w podatkach stanowiących dochodów budżetu państwa</t>
  </si>
  <si>
    <t xml:space="preserve">Dochody od osób prawnych, od osób fizycznych i od innych jednostek nie posiadających osobowości prawnej </t>
  </si>
  <si>
    <t>75622</t>
  </si>
  <si>
    <t>17.</t>
  </si>
  <si>
    <t>Różne rozliczenia</t>
  </si>
  <si>
    <t>758</t>
  </si>
  <si>
    <t>75814</t>
  </si>
  <si>
    <t>Różne rozliczenia finansowe</t>
  </si>
  <si>
    <t>18.</t>
  </si>
  <si>
    <t>Szkoły podstawowe specjalne</t>
  </si>
  <si>
    <t>- wynajem pomeszczeń</t>
  </si>
  <si>
    <t>801</t>
  </si>
  <si>
    <t>80102</t>
  </si>
  <si>
    <t>Licea ogólnokształcące</t>
  </si>
  <si>
    <t>80120</t>
  </si>
  <si>
    <t>Szkoły zawodowe</t>
  </si>
  <si>
    <t>80130</t>
  </si>
  <si>
    <t>- odsetki od rachunku bankowego</t>
  </si>
  <si>
    <t>Gospodarstwa pomocnicze</t>
  </si>
  <si>
    <t>80197</t>
  </si>
  <si>
    <t>19.</t>
  </si>
  <si>
    <t>851</t>
  </si>
  <si>
    <t>20.</t>
  </si>
  <si>
    <t>Specjalne ośrodki szkolno-wychowawcze</t>
  </si>
  <si>
    <t>85406</t>
  </si>
  <si>
    <t>85410</t>
  </si>
  <si>
    <t>Internaty i bursy szkolne</t>
  </si>
  <si>
    <t>21.</t>
  </si>
  <si>
    <t>Placówki opiekuńczo-ychowawcze</t>
  </si>
  <si>
    <t>853</t>
  </si>
  <si>
    <t>- odpłatnośc za pobyt</t>
  </si>
  <si>
    <t>85324</t>
  </si>
  <si>
    <t>Państwowy Fundusz Rehabilitacji Osób Niepełnosprawnych</t>
  </si>
  <si>
    <t>22.</t>
  </si>
  <si>
    <t>23.</t>
  </si>
  <si>
    <t>Część oświatowa subwencji ogólnej dla jednostek samorządu terytorialnego</t>
  </si>
  <si>
    <t>75801</t>
  </si>
  <si>
    <t>75803</t>
  </si>
  <si>
    <t>24.</t>
  </si>
  <si>
    <t>750</t>
  </si>
  <si>
    <t>75045</t>
  </si>
  <si>
    <t>Komisje poborowe (porozumienie z Opolskim Urzędem Wojewódzkim)</t>
  </si>
  <si>
    <t>25.</t>
  </si>
  <si>
    <t>Obrona cywilna</t>
  </si>
  <si>
    <t>754</t>
  </si>
  <si>
    <t>75414</t>
  </si>
  <si>
    <t>26.</t>
  </si>
  <si>
    <t>(porozumienie z Gminą Grodków)</t>
  </si>
  <si>
    <t>27.</t>
  </si>
  <si>
    <t>28.</t>
  </si>
  <si>
    <t>Leśnictwo</t>
  </si>
  <si>
    <t xml:space="preserve">Nadzór nad gospodarką leśną </t>
  </si>
  <si>
    <t>020</t>
  </si>
  <si>
    <t>02002</t>
  </si>
  <si>
    <t>29.</t>
  </si>
  <si>
    <t>600</t>
  </si>
  <si>
    <t>60014</t>
  </si>
  <si>
    <t>30.</t>
  </si>
  <si>
    <t>75020</t>
  </si>
  <si>
    <t>31.</t>
  </si>
  <si>
    <t>OGÓŁEM:</t>
  </si>
  <si>
    <t>11.</t>
  </si>
  <si>
    <t>01005</t>
  </si>
  <si>
    <t>700</t>
  </si>
  <si>
    <t>70005</t>
  </si>
  <si>
    <t>710</t>
  </si>
  <si>
    <t>71013</t>
  </si>
  <si>
    <t>71014</t>
  </si>
  <si>
    <t>71015</t>
  </si>
  <si>
    <t>75411</t>
  </si>
  <si>
    <t>85156</t>
  </si>
  <si>
    <t>85321</t>
  </si>
  <si>
    <t>80195</t>
  </si>
  <si>
    <t>854</t>
  </si>
  <si>
    <t>85415</t>
  </si>
  <si>
    <t>III. Dochody własne, w tym:</t>
  </si>
  <si>
    <t>85403</t>
  </si>
  <si>
    <t>IV. Subwencja ogólna, w tym:</t>
  </si>
  <si>
    <t>VI. Środki pozabudżetowe, w tym:</t>
  </si>
  <si>
    <t>4.</t>
  </si>
  <si>
    <t>Urzędy wojewódzkie</t>
  </si>
  <si>
    <t>Komisje poborowe</t>
  </si>
  <si>
    <t>75011</t>
  </si>
  <si>
    <t>0690</t>
  </si>
  <si>
    <t>0750</t>
  </si>
  <si>
    <t>0830</t>
  </si>
  <si>
    <t>0920</t>
  </si>
  <si>
    <t>0970</t>
  </si>
  <si>
    <t>0840</t>
  </si>
  <si>
    <t>852</t>
  </si>
  <si>
    <t>85201</t>
  </si>
  <si>
    <t>85202</t>
  </si>
  <si>
    <t>85204</t>
  </si>
  <si>
    <t>2110</t>
  </si>
  <si>
    <t>6410</t>
  </si>
  <si>
    <t>2130</t>
  </si>
  <si>
    <t>0770</t>
  </si>
  <si>
    <t>0420</t>
  </si>
  <si>
    <t>0010</t>
  </si>
  <si>
    <t>2380</t>
  </si>
  <si>
    <t>2920</t>
  </si>
  <si>
    <t>2120</t>
  </si>
  <si>
    <t>6610</t>
  </si>
  <si>
    <t>2460</t>
  </si>
  <si>
    <t>6260</t>
  </si>
  <si>
    <t>6290</t>
  </si>
  <si>
    <t>85218</t>
  </si>
  <si>
    <t>Część wyrównawcza subwencji ogólnej dla                powiatów</t>
  </si>
  <si>
    <t>Szkolne schroniska młodzieżowe</t>
  </si>
  <si>
    <t>85417</t>
  </si>
  <si>
    <t>V. Porozumienia i umowy, w tym:</t>
  </si>
  <si>
    <t>2440</t>
  </si>
  <si>
    <t>75832</t>
  </si>
  <si>
    <t>2360</t>
  </si>
  <si>
    <t>0020</t>
  </si>
  <si>
    <t>- podatek dochodowy od osób prawnych (1,40%)</t>
  </si>
  <si>
    <t xml:space="preserve">Część równoważąca subwencji ogólnej dla powiatu </t>
  </si>
  <si>
    <t>- dochody z najmu i dzierż. skł. maj. j.s.t.</t>
  </si>
  <si>
    <t>- dochody z najmu i dzerż. skł. maj. j.s.t.</t>
  </si>
  <si>
    <t>Wskaźnik %</t>
  </si>
  <si>
    <t>Kol. 8:7</t>
  </si>
  <si>
    <t>(w złotych)</t>
  </si>
  <si>
    <t>Dotacje z funduszy celowych na zad. bieżące</t>
  </si>
  <si>
    <t>Szkoły zawodowe - dotacje z funduszy celowych na fin. lub dofin. inwestycji</t>
  </si>
  <si>
    <t>Środki z MENiS na dofin. własnych inwestycji</t>
  </si>
  <si>
    <t>85212</t>
  </si>
  <si>
    <t>Pomoc społeczna</t>
  </si>
  <si>
    <t>Pozostałe zadania w zakresie polityki społecznej</t>
  </si>
  <si>
    <t>Plan na 2005r.</t>
  </si>
  <si>
    <t>0870</t>
  </si>
  <si>
    <t>- wpływy ze sprzedaży składników majątkowych</t>
  </si>
  <si>
    <t>- 2,5% prowizji z tytułu obsługi funduszu</t>
  </si>
  <si>
    <t>- podatek dochodowy od osób fizycznych (10,25%)</t>
  </si>
  <si>
    <t>Świadczenia rodzinne oraz składki na ubezp. emeryt. i rent. z ubezp. społecznego (Straż)</t>
  </si>
  <si>
    <t>- opłaty komunikacyjne</t>
  </si>
  <si>
    <t>- wpływy ze sprzedaży wyrobów</t>
  </si>
  <si>
    <t>2320</t>
  </si>
  <si>
    <t>Dotacje celowe otrzymane z gminy na podst. poroz. między j.s.t.</t>
  </si>
  <si>
    <t>85154</t>
  </si>
  <si>
    <t>2310</t>
  </si>
  <si>
    <t>Przeciwdziałanie alkoholizmowi</t>
  </si>
  <si>
    <t>921</t>
  </si>
  <si>
    <t>92118</t>
  </si>
  <si>
    <t>Kultura i ochrona dziedzictwa narodowego</t>
  </si>
  <si>
    <t>Muzea</t>
  </si>
  <si>
    <t>0680</t>
  </si>
  <si>
    <t>32.</t>
  </si>
  <si>
    <t>Prace geodezyjno-urządzeniowe na potrzeby rol.</t>
  </si>
  <si>
    <t>Plan po zmianach</t>
  </si>
  <si>
    <t>Kol. 7:6</t>
  </si>
  <si>
    <t>Tabela nr 1</t>
  </si>
  <si>
    <t>Środki otrymane od pozostałych jednostek zalicz. do sektora fin. publ. na real. zadań bieżących</t>
  </si>
  <si>
    <t>0910</t>
  </si>
  <si>
    <t>- odsetki od nieterminowych wpłat z tyt. podatków i opłat</t>
  </si>
  <si>
    <t>0470</t>
  </si>
  <si>
    <t>- wpływy z opłat za zarząd, użytkowanie i użytkowanie wieczyste nieruchomości</t>
  </si>
  <si>
    <t>- wpłwy z różnych opłat</t>
  </si>
  <si>
    <t>2127</t>
  </si>
  <si>
    <t>75097</t>
  </si>
  <si>
    <t>803</t>
  </si>
  <si>
    <t>80309</t>
  </si>
  <si>
    <t>Szkolnictwo wyższe</t>
  </si>
  <si>
    <t>Pomoc materialna dla studentów</t>
  </si>
  <si>
    <t>Pomoc materialna dla uczniów</t>
  </si>
  <si>
    <t>2390</t>
  </si>
  <si>
    <t>- wpływy do budżetu ze środków specjalnych</t>
  </si>
  <si>
    <t>Starostwa powiatowe</t>
  </si>
  <si>
    <t>Poradnie psych.-pedag. oraz inne poradnie specjal.</t>
  </si>
  <si>
    <t>Zespoły do spraw orzek. o stopniu niepełnosprawności</t>
  </si>
  <si>
    <t>- wpłaty z odpłatnego nabycia prawa własności oraz użytkowania wieczczystego nieruchomości</t>
  </si>
  <si>
    <t>- 5% doch. z tyt. obsługi zadań z zakresu adm. rządowej                       - 25% doch. z tyt. gospodar. mieniem Skarbu Państwa</t>
  </si>
  <si>
    <t>Plan i wykonanie dochodów budżetowych w 2005r.</t>
  </si>
  <si>
    <t>Wykonanie w 2005r.</t>
  </si>
  <si>
    <t>75802</t>
  </si>
  <si>
    <t>2760</t>
  </si>
  <si>
    <t>Uzupełnienie subwencji ogólnej dla jednostek samorządu terytorialnego</t>
  </si>
  <si>
    <t>6430</t>
  </si>
  <si>
    <t>33.</t>
  </si>
  <si>
    <t>2888</t>
  </si>
  <si>
    <t>2889</t>
  </si>
  <si>
    <t>85111</t>
  </si>
  <si>
    <t>Szpitale ogólne</t>
  </si>
  <si>
    <t>85141</t>
  </si>
  <si>
    <t>Ratownictwo medyczne</t>
  </si>
  <si>
    <t>85395</t>
  </si>
  <si>
    <t>2708</t>
  </si>
  <si>
    <t>2709</t>
  </si>
  <si>
    <t>900</t>
  </si>
  <si>
    <t>90011</t>
  </si>
  <si>
    <t>Gospodarka komunalna i ochrona środowiska</t>
  </si>
  <si>
    <t>Fundusz Ochrony Środowiska i Gospodarki Wodnej</t>
  </si>
  <si>
    <t>Muzea - wpływy z różnych dochodów</t>
  </si>
  <si>
    <t>34.</t>
  </si>
  <si>
    <t>35.</t>
  </si>
  <si>
    <t>36.</t>
  </si>
  <si>
    <t>2</t>
  </si>
  <si>
    <t>3</t>
  </si>
  <si>
    <t>4</t>
  </si>
  <si>
    <t>5</t>
  </si>
  <si>
    <t>Gospodarstwa pomocnicze - wpływy części zysku</t>
  </si>
  <si>
    <t>II. Dotacje celowe otrzymane z budżetu państwa na realizację zadań własnych powiatu, w tym:</t>
  </si>
  <si>
    <t>I. Dotacje celowe otrzymane z budżetu państwa na zadania z zakresu administracji rządowej oraz inne zadania zlecone ustawami realizowane przez powiat ogółem, w tym: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</si>
</sst>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&quot;zł&quot;"/>
    <numFmt numFmtId="166" formatCode="#,##0.00\ _z_ł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10"/>
      <name val="Arial CE"/>
      <family val="2"/>
    </font>
    <font>
      <sz val="11"/>
      <color indexed="8"/>
      <name val="Arial CE"/>
      <family val="2"/>
    </font>
    <font>
      <b/>
      <sz val="11"/>
      <color indexed="8"/>
      <name val="Arial CE"/>
      <family val="2"/>
    </font>
    <font>
      <b/>
      <sz val="11"/>
      <color indexed="10"/>
      <name val="Arial CE"/>
      <family val="2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/>
    </xf>
    <xf numFmtId="49" fontId="5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5" fillId="0" borderId="3" xfId="0" applyFont="1" applyBorder="1" applyAlignment="1">
      <alignment horizontal="center"/>
    </xf>
    <xf numFmtId="49" fontId="4" fillId="0" borderId="2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4" fillId="0" borderId="4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2" fontId="4" fillId="0" borderId="5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wrapText="1"/>
    </xf>
    <xf numFmtId="164" fontId="5" fillId="0" borderId="6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4" fontId="5" fillId="0" borderId="12" xfId="0" applyNumberFormat="1" applyFont="1" applyBorder="1" applyAlignment="1">
      <alignment/>
    </xf>
    <xf numFmtId="164" fontId="5" fillId="0" borderId="12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2" fontId="5" fillId="0" borderId="13" xfId="0" applyNumberFormat="1" applyFont="1" applyBorder="1" applyAlignment="1">
      <alignment horizontal="right"/>
    </xf>
    <xf numFmtId="2" fontId="5" fillId="0" borderId="6" xfId="0" applyNumberFormat="1" applyFont="1" applyBorder="1" applyAlignment="1">
      <alignment horizontal="right"/>
    </xf>
    <xf numFmtId="2" fontId="5" fillId="0" borderId="14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5" fillId="0" borderId="4" xfId="0" applyNumberFormat="1" applyFont="1" applyBorder="1" applyAlignment="1">
      <alignment horizontal="right"/>
    </xf>
    <xf numFmtId="49" fontId="4" fillId="0" borderId="2" xfId="0" applyNumberFormat="1" applyFont="1" applyBorder="1" applyAlignment="1">
      <alignment wrapText="1"/>
    </xf>
    <xf numFmtId="49" fontId="5" fillId="0" borderId="6" xfId="0" applyNumberFormat="1" applyFont="1" applyBorder="1" applyAlignment="1">
      <alignment/>
    </xf>
    <xf numFmtId="49" fontId="5" fillId="0" borderId="6" xfId="0" applyNumberFormat="1" applyFont="1" applyBorder="1" applyAlignment="1">
      <alignment horizontal="center"/>
    </xf>
    <xf numFmtId="0" fontId="5" fillId="2" borderId="15" xfId="0" applyFont="1" applyFill="1" applyBorder="1" applyAlignment="1">
      <alignment/>
    </xf>
    <xf numFmtId="49" fontId="5" fillId="2" borderId="12" xfId="0" applyNumberFormat="1" applyFont="1" applyFill="1" applyBorder="1" applyAlignment="1">
      <alignment/>
    </xf>
    <xf numFmtId="49" fontId="5" fillId="2" borderId="12" xfId="0" applyNumberFormat="1" applyFont="1" applyFill="1" applyBorder="1" applyAlignment="1">
      <alignment horizontal="center"/>
    </xf>
    <xf numFmtId="164" fontId="5" fillId="2" borderId="12" xfId="0" applyNumberFormat="1" applyFont="1" applyFill="1" applyBorder="1" applyAlignment="1">
      <alignment horizontal="right"/>
    </xf>
    <xf numFmtId="2" fontId="5" fillId="2" borderId="12" xfId="0" applyNumberFormat="1" applyFont="1" applyFill="1" applyBorder="1" applyAlignment="1">
      <alignment horizontal="right"/>
    </xf>
    <xf numFmtId="2" fontId="5" fillId="2" borderId="13" xfId="0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center"/>
    </xf>
    <xf numFmtId="49" fontId="5" fillId="2" borderId="12" xfId="0" applyNumberFormat="1" applyFont="1" applyFill="1" applyBorder="1" applyAlignment="1">
      <alignment wrapText="1"/>
    </xf>
    <xf numFmtId="0" fontId="5" fillId="2" borderId="12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49" fontId="4" fillId="2" borderId="12" xfId="0" applyNumberFormat="1" applyFont="1" applyFill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9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2"/>
  <sheetViews>
    <sheetView tabSelected="1" view="pageBreakPreview" zoomScale="75" zoomScaleNormal="75" zoomScaleSheetLayoutView="75" workbookViewId="0" topLeftCell="A127">
      <selection activeCell="B9" sqref="B9"/>
    </sheetView>
  </sheetViews>
  <sheetFormatPr defaultColWidth="9.00390625" defaultRowHeight="12.75"/>
  <cols>
    <col min="1" max="1" width="4.75390625" style="1" customWidth="1"/>
    <col min="2" max="2" width="54.375" style="1" customWidth="1"/>
    <col min="3" max="3" width="9.00390625" style="1" customWidth="1"/>
    <col min="4" max="4" width="12.75390625" style="1" customWidth="1"/>
    <col min="5" max="5" width="9.125" style="1" customWidth="1"/>
    <col min="6" max="6" width="17.25390625" style="1" customWidth="1"/>
    <col min="7" max="7" width="14.875" style="1" customWidth="1"/>
    <col min="8" max="8" width="14.375" style="1" customWidth="1"/>
    <col min="9" max="9" width="10.375" style="1" customWidth="1"/>
    <col min="10" max="10" width="10.625" style="1" customWidth="1"/>
    <col min="11" max="16384" width="9.125" style="1" customWidth="1"/>
  </cols>
  <sheetData>
    <row r="1" spans="1:10" ht="12.75" customHeight="1">
      <c r="A1" s="4"/>
      <c r="B1" s="4"/>
      <c r="C1" s="4"/>
      <c r="D1" s="4"/>
      <c r="E1" s="4"/>
      <c r="F1" s="4"/>
      <c r="G1" s="4"/>
      <c r="H1" s="4" t="s">
        <v>199</v>
      </c>
      <c r="I1" s="4"/>
      <c r="J1" s="4"/>
    </row>
    <row r="2" spans="1:10" ht="10.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8" ht="13.5" customHeight="1">
      <c r="A3" s="4"/>
      <c r="C3" s="11" t="s">
        <v>220</v>
      </c>
      <c r="D3" s="4"/>
      <c r="E3" s="4"/>
      <c r="F3" s="4"/>
      <c r="G3" s="4"/>
      <c r="H3" s="4"/>
    </row>
    <row r="4" spans="1:9" ht="13.5" customHeight="1" thickBot="1">
      <c r="A4" s="4"/>
      <c r="C4" s="11"/>
      <c r="D4" s="4"/>
      <c r="E4" s="4"/>
      <c r="F4" s="4"/>
      <c r="G4" s="4"/>
      <c r="H4" s="4"/>
      <c r="I4" s="4" t="s">
        <v>170</v>
      </c>
    </row>
    <row r="5" spans="1:10" ht="30" customHeight="1">
      <c r="A5" s="79" t="s">
        <v>0</v>
      </c>
      <c r="B5" s="75" t="s">
        <v>1</v>
      </c>
      <c r="C5" s="75" t="s">
        <v>2</v>
      </c>
      <c r="D5" s="75" t="s">
        <v>3</v>
      </c>
      <c r="E5" s="75" t="s">
        <v>4</v>
      </c>
      <c r="F5" s="72" t="s">
        <v>177</v>
      </c>
      <c r="G5" s="72" t="s">
        <v>197</v>
      </c>
      <c r="H5" s="72" t="s">
        <v>221</v>
      </c>
      <c r="I5" s="72" t="s">
        <v>168</v>
      </c>
      <c r="J5" s="73"/>
    </row>
    <row r="6" spans="1:10" ht="28.5" customHeight="1" thickBot="1">
      <c r="A6" s="80"/>
      <c r="B6" s="77"/>
      <c r="C6" s="77"/>
      <c r="D6" s="77"/>
      <c r="E6" s="76"/>
      <c r="F6" s="74"/>
      <c r="G6" s="74"/>
      <c r="H6" s="74"/>
      <c r="I6" s="43" t="s">
        <v>169</v>
      </c>
      <c r="J6" s="44" t="s">
        <v>198</v>
      </c>
    </row>
    <row r="7" spans="1:10" ht="15.75" customHeight="1" thickBot="1">
      <c r="A7" s="40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  <c r="I7" s="41">
        <v>9</v>
      </c>
      <c r="J7" s="42">
        <v>10</v>
      </c>
    </row>
    <row r="8" spans="1:10" ht="60" customHeight="1" thickBot="1">
      <c r="A8" s="66"/>
      <c r="B8" s="63" t="s">
        <v>250</v>
      </c>
      <c r="C8" s="67"/>
      <c r="D8" s="67"/>
      <c r="E8" s="67"/>
      <c r="F8" s="59">
        <f>SUM(F9+F11+F13+F18+F21+F25+F31+F33)</f>
        <v>7454107</v>
      </c>
      <c r="G8" s="59">
        <f>SUM(G9+G11+G13+G18+G21+G25+G31+G33)</f>
        <v>7499978</v>
      </c>
      <c r="H8" s="59">
        <f>SUM(H9+H11+H13+H18+H21+H25+H31+H33)</f>
        <v>7447813</v>
      </c>
      <c r="I8" s="60">
        <f>SUM(H8/G8*100)</f>
        <v>99.30446462642956</v>
      </c>
      <c r="J8" s="61">
        <f>SUM(G8/F8*100)</f>
        <v>100.61537887771131</v>
      </c>
    </row>
    <row r="9" spans="1:10" ht="15">
      <c r="A9" s="70" t="s">
        <v>5</v>
      </c>
      <c r="B9" s="54" t="s">
        <v>6</v>
      </c>
      <c r="C9" s="55" t="s">
        <v>42</v>
      </c>
      <c r="D9" s="55"/>
      <c r="E9" s="55"/>
      <c r="F9" s="39">
        <f>SUM(F10)</f>
        <v>28000</v>
      </c>
      <c r="G9" s="39">
        <f>SUM(G10)</f>
        <v>28000</v>
      </c>
      <c r="H9" s="39">
        <f>SUM(H10)</f>
        <v>27986</v>
      </c>
      <c r="I9" s="49">
        <f aca="true" t="shared" si="0" ref="I9:I72">SUM(H9/G9*100)</f>
        <v>99.95</v>
      </c>
      <c r="J9" s="50">
        <f aca="true" t="shared" si="1" ref="J9:J72">SUM(G9/F9*100)</f>
        <v>100</v>
      </c>
    </row>
    <row r="10" spans="1:10" ht="16.5" customHeight="1">
      <c r="A10" s="71"/>
      <c r="B10" s="15" t="s">
        <v>196</v>
      </c>
      <c r="C10" s="5"/>
      <c r="D10" s="5" t="s">
        <v>111</v>
      </c>
      <c r="E10" s="5" t="s">
        <v>142</v>
      </c>
      <c r="F10" s="25">
        <v>28000</v>
      </c>
      <c r="G10" s="25">
        <v>28000</v>
      </c>
      <c r="H10" s="25">
        <v>27986</v>
      </c>
      <c r="I10" s="29">
        <f t="shared" si="0"/>
        <v>99.95</v>
      </c>
      <c r="J10" s="30">
        <f t="shared" si="1"/>
        <v>100</v>
      </c>
    </row>
    <row r="11" spans="1:10" ht="15">
      <c r="A11" s="71" t="s">
        <v>7</v>
      </c>
      <c r="B11" s="18" t="s">
        <v>8</v>
      </c>
      <c r="C11" s="7" t="s">
        <v>112</v>
      </c>
      <c r="D11" s="7"/>
      <c r="E11" s="7"/>
      <c r="F11" s="21">
        <f>SUM(F12)</f>
        <v>50000</v>
      </c>
      <c r="G11" s="21">
        <f>SUM(G12)</f>
        <v>50000</v>
      </c>
      <c r="H11" s="21">
        <f>SUM(H12)</f>
        <v>49911</v>
      </c>
      <c r="I11" s="51">
        <f t="shared" si="0"/>
        <v>99.822</v>
      </c>
      <c r="J11" s="52">
        <f t="shared" si="1"/>
        <v>100</v>
      </c>
    </row>
    <row r="12" spans="1:10" ht="15.75" customHeight="1">
      <c r="A12" s="71"/>
      <c r="B12" s="15" t="s">
        <v>9</v>
      </c>
      <c r="C12" s="5"/>
      <c r="D12" s="5" t="s">
        <v>113</v>
      </c>
      <c r="E12" s="5" t="s">
        <v>142</v>
      </c>
      <c r="F12" s="25">
        <v>50000</v>
      </c>
      <c r="G12" s="25">
        <v>50000</v>
      </c>
      <c r="H12" s="25">
        <v>49911</v>
      </c>
      <c r="I12" s="29">
        <f t="shared" si="0"/>
        <v>99.822</v>
      </c>
      <c r="J12" s="30">
        <f t="shared" si="1"/>
        <v>100</v>
      </c>
    </row>
    <row r="13" spans="1:10" ht="15">
      <c r="A13" s="71" t="s">
        <v>10</v>
      </c>
      <c r="B13" s="18" t="s">
        <v>11</v>
      </c>
      <c r="C13" s="7" t="s">
        <v>114</v>
      </c>
      <c r="D13" s="7"/>
      <c r="E13" s="7"/>
      <c r="F13" s="21">
        <f>SUM(F14:F16)</f>
        <v>312000</v>
      </c>
      <c r="G13" s="21">
        <f>SUM(G14:G16)</f>
        <v>306000</v>
      </c>
      <c r="H13" s="21">
        <f>SUM(H14:H16)</f>
        <v>305996</v>
      </c>
      <c r="I13" s="51">
        <f t="shared" si="0"/>
        <v>99.99869281045751</v>
      </c>
      <c r="J13" s="52">
        <f t="shared" si="1"/>
        <v>98.07692307692307</v>
      </c>
    </row>
    <row r="14" spans="1:10" ht="15" customHeight="1">
      <c r="A14" s="71"/>
      <c r="B14" s="15" t="s">
        <v>12</v>
      </c>
      <c r="C14" s="5"/>
      <c r="D14" s="5" t="s">
        <v>115</v>
      </c>
      <c r="E14" s="5" t="s">
        <v>142</v>
      </c>
      <c r="F14" s="25">
        <v>150000</v>
      </c>
      <c r="G14" s="25">
        <v>150000</v>
      </c>
      <c r="H14" s="25">
        <v>150000</v>
      </c>
      <c r="I14" s="29">
        <f t="shared" si="0"/>
        <v>100</v>
      </c>
      <c r="J14" s="30">
        <f t="shared" si="1"/>
        <v>100</v>
      </c>
    </row>
    <row r="15" spans="1:10" ht="14.25" customHeight="1">
      <c r="A15" s="71"/>
      <c r="B15" s="15" t="s">
        <v>13</v>
      </c>
      <c r="C15" s="5"/>
      <c r="D15" s="5" t="s">
        <v>116</v>
      </c>
      <c r="E15" s="5" t="s">
        <v>142</v>
      </c>
      <c r="F15" s="25">
        <v>10000</v>
      </c>
      <c r="G15" s="25">
        <v>10000</v>
      </c>
      <c r="H15" s="25">
        <v>10000</v>
      </c>
      <c r="I15" s="29">
        <f t="shared" si="0"/>
        <v>100</v>
      </c>
      <c r="J15" s="30">
        <f t="shared" si="1"/>
        <v>100</v>
      </c>
    </row>
    <row r="16" spans="1:10" ht="14.25">
      <c r="A16" s="71"/>
      <c r="B16" s="19" t="s">
        <v>14</v>
      </c>
      <c r="C16" s="8"/>
      <c r="D16" s="5" t="s">
        <v>117</v>
      </c>
      <c r="E16" s="10"/>
      <c r="F16" s="25">
        <f>SUM(F17:F17)</f>
        <v>152000</v>
      </c>
      <c r="G16" s="25">
        <f>SUM(G17)</f>
        <v>146000</v>
      </c>
      <c r="H16" s="25">
        <f>SUM(H17)</f>
        <v>145996</v>
      </c>
      <c r="I16" s="29">
        <f t="shared" si="0"/>
        <v>99.9972602739726</v>
      </c>
      <c r="J16" s="30">
        <f t="shared" si="1"/>
        <v>96.05263157894737</v>
      </c>
    </row>
    <row r="17" spans="1:10" ht="14.25">
      <c r="A17" s="71"/>
      <c r="B17" s="19"/>
      <c r="C17" s="5"/>
      <c r="D17" s="8"/>
      <c r="E17" s="5" t="s">
        <v>142</v>
      </c>
      <c r="F17" s="25">
        <v>152000</v>
      </c>
      <c r="G17" s="25">
        <v>146000</v>
      </c>
      <c r="H17" s="25">
        <v>145996</v>
      </c>
      <c r="I17" s="29">
        <f t="shared" si="0"/>
        <v>99.9972602739726</v>
      </c>
      <c r="J17" s="30">
        <f t="shared" si="1"/>
        <v>96.05263157894737</v>
      </c>
    </row>
    <row r="18" spans="1:10" ht="15">
      <c r="A18" s="71" t="s">
        <v>128</v>
      </c>
      <c r="B18" s="18" t="s">
        <v>38</v>
      </c>
      <c r="C18" s="7" t="s">
        <v>88</v>
      </c>
      <c r="D18" s="7"/>
      <c r="E18" s="7"/>
      <c r="F18" s="21">
        <f>SUM(F19:F20)</f>
        <v>223107</v>
      </c>
      <c r="G18" s="21">
        <f>SUM(G19:G20)</f>
        <v>219633</v>
      </c>
      <c r="H18" s="21">
        <f>SUM(H19:H20)</f>
        <v>219623</v>
      </c>
      <c r="I18" s="51">
        <f t="shared" si="0"/>
        <v>99.99544695013955</v>
      </c>
      <c r="J18" s="52">
        <f t="shared" si="1"/>
        <v>98.44289959526147</v>
      </c>
    </row>
    <row r="19" spans="1:10" ht="14.25">
      <c r="A19" s="71"/>
      <c r="B19" s="19" t="s">
        <v>129</v>
      </c>
      <c r="C19" s="5"/>
      <c r="D19" s="5" t="s">
        <v>131</v>
      </c>
      <c r="E19" s="5" t="s">
        <v>142</v>
      </c>
      <c r="F19" s="25">
        <v>208107</v>
      </c>
      <c r="G19" s="25">
        <v>203877</v>
      </c>
      <c r="H19" s="25">
        <v>203867</v>
      </c>
      <c r="I19" s="29">
        <f t="shared" si="0"/>
        <v>99.99509508183856</v>
      </c>
      <c r="J19" s="30">
        <f t="shared" si="1"/>
        <v>97.96739177442373</v>
      </c>
    </row>
    <row r="20" spans="1:10" ht="14.25">
      <c r="A20" s="71"/>
      <c r="B20" s="19" t="s">
        <v>130</v>
      </c>
      <c r="C20" s="5"/>
      <c r="D20" s="5" t="s">
        <v>89</v>
      </c>
      <c r="E20" s="5" t="s">
        <v>142</v>
      </c>
      <c r="F20" s="25">
        <v>15000</v>
      </c>
      <c r="G20" s="25">
        <v>15756</v>
      </c>
      <c r="H20" s="25">
        <v>15756</v>
      </c>
      <c r="I20" s="29">
        <f t="shared" si="0"/>
        <v>100</v>
      </c>
      <c r="J20" s="30">
        <f t="shared" si="1"/>
        <v>105.04</v>
      </c>
    </row>
    <row r="21" spans="1:10" ht="15.75" customHeight="1">
      <c r="A21" s="71" t="s">
        <v>16</v>
      </c>
      <c r="B21" s="13" t="s">
        <v>15</v>
      </c>
      <c r="C21" s="7" t="s">
        <v>93</v>
      </c>
      <c r="D21" s="7"/>
      <c r="E21" s="7"/>
      <c r="F21" s="21">
        <f>SUM(F22)</f>
        <v>4701000</v>
      </c>
      <c r="G21" s="21">
        <f>SUM(G22)</f>
        <v>4869000</v>
      </c>
      <c r="H21" s="21">
        <f>SUM(H22)</f>
        <v>4869000</v>
      </c>
      <c r="I21" s="51">
        <f t="shared" si="0"/>
        <v>100</v>
      </c>
      <c r="J21" s="52">
        <f t="shared" si="1"/>
        <v>103.57370772176134</v>
      </c>
    </row>
    <row r="22" spans="1:10" ht="14.25" customHeight="1">
      <c r="A22" s="71"/>
      <c r="B22" s="15" t="s">
        <v>17</v>
      </c>
      <c r="C22" s="5"/>
      <c r="D22" s="5" t="s">
        <v>118</v>
      </c>
      <c r="E22" s="10"/>
      <c r="F22" s="25">
        <f>SUM(F23:F24)</f>
        <v>4701000</v>
      </c>
      <c r="G22" s="25">
        <f>SUM(G23:G24)</f>
        <v>4869000</v>
      </c>
      <c r="H22" s="25">
        <f>SUM(H23:H24)</f>
        <v>4869000</v>
      </c>
      <c r="I22" s="29">
        <f t="shared" si="0"/>
        <v>100</v>
      </c>
      <c r="J22" s="30">
        <f t="shared" si="1"/>
        <v>103.57370772176134</v>
      </c>
    </row>
    <row r="23" spans="1:10" ht="14.25" customHeight="1">
      <c r="A23" s="71"/>
      <c r="B23" s="15"/>
      <c r="C23" s="5"/>
      <c r="D23" s="5"/>
      <c r="E23" s="5" t="s">
        <v>142</v>
      </c>
      <c r="F23" s="25">
        <v>4701000</v>
      </c>
      <c r="G23" s="25">
        <v>4709000</v>
      </c>
      <c r="H23" s="25">
        <v>4709000</v>
      </c>
      <c r="I23" s="29">
        <f t="shared" si="0"/>
        <v>100</v>
      </c>
      <c r="J23" s="30">
        <f t="shared" si="1"/>
        <v>100.17017655817911</v>
      </c>
    </row>
    <row r="24" spans="1:10" ht="14.25" customHeight="1">
      <c r="A24" s="71"/>
      <c r="B24" s="15"/>
      <c r="C24" s="5"/>
      <c r="D24" s="5"/>
      <c r="E24" s="5" t="s">
        <v>143</v>
      </c>
      <c r="F24" s="25">
        <v>0</v>
      </c>
      <c r="G24" s="25">
        <v>160000</v>
      </c>
      <c r="H24" s="25">
        <v>160000</v>
      </c>
      <c r="I24" s="29">
        <f t="shared" si="0"/>
        <v>100</v>
      </c>
      <c r="J24" s="30">
        <v>0</v>
      </c>
    </row>
    <row r="25" spans="1:10" ht="15">
      <c r="A25" s="71" t="s">
        <v>18</v>
      </c>
      <c r="B25" s="13" t="s">
        <v>19</v>
      </c>
      <c r="C25" s="7" t="s">
        <v>70</v>
      </c>
      <c r="D25" s="7"/>
      <c r="E25" s="7"/>
      <c r="F25" s="21">
        <f>SUM(F26+F27)</f>
        <v>2050000</v>
      </c>
      <c r="G25" s="21">
        <f>SUM(G26+G27)</f>
        <v>1934545</v>
      </c>
      <c r="H25" s="21">
        <f>SUM(H26+H27)</f>
        <v>1882525</v>
      </c>
      <c r="I25" s="51">
        <f t="shared" si="0"/>
        <v>97.31099560878657</v>
      </c>
      <c r="J25" s="52">
        <f t="shared" si="1"/>
        <v>94.3680487804878</v>
      </c>
    </row>
    <row r="26" spans="1:10" ht="15">
      <c r="A26" s="71"/>
      <c r="B26" s="20" t="s">
        <v>232</v>
      </c>
      <c r="C26" s="7"/>
      <c r="D26" s="14" t="s">
        <v>231</v>
      </c>
      <c r="E26" s="14" t="s">
        <v>142</v>
      </c>
      <c r="F26" s="26">
        <v>0</v>
      </c>
      <c r="G26" s="26">
        <v>55000</v>
      </c>
      <c r="H26" s="26">
        <v>55000</v>
      </c>
      <c r="I26" s="29">
        <f t="shared" si="0"/>
        <v>100</v>
      </c>
      <c r="J26" s="30">
        <v>0</v>
      </c>
    </row>
    <row r="27" spans="1:10" ht="43.5" customHeight="1">
      <c r="A27" s="71"/>
      <c r="B27" s="15" t="s">
        <v>20</v>
      </c>
      <c r="C27" s="5"/>
      <c r="D27" s="5" t="s">
        <v>119</v>
      </c>
      <c r="E27" s="5" t="s">
        <v>142</v>
      </c>
      <c r="F27" s="25">
        <f>SUM(F28:F29)</f>
        <v>2050000</v>
      </c>
      <c r="G27" s="25">
        <f>SUM(G28:G29)</f>
        <v>1879545</v>
      </c>
      <c r="H27" s="25">
        <f>SUM(H28:H29)</f>
        <v>1827525</v>
      </c>
      <c r="I27" s="29">
        <f t="shared" si="0"/>
        <v>97.23230888326697</v>
      </c>
      <c r="J27" s="30">
        <f t="shared" si="1"/>
        <v>91.68512195121951</v>
      </c>
    </row>
    <row r="28" spans="1:10" ht="14.25">
      <c r="A28" s="71"/>
      <c r="B28" s="15" t="s">
        <v>43</v>
      </c>
      <c r="C28" s="5"/>
      <c r="D28" s="5"/>
      <c r="E28" s="5"/>
      <c r="F28" s="25">
        <v>77000</v>
      </c>
      <c r="G28" s="25">
        <v>49545</v>
      </c>
      <c r="H28" s="25">
        <v>43483</v>
      </c>
      <c r="I28" s="29">
        <f t="shared" si="0"/>
        <v>87.76465839136138</v>
      </c>
      <c r="J28" s="30">
        <f t="shared" si="1"/>
        <v>64.34415584415585</v>
      </c>
    </row>
    <row r="29" spans="1:10" ht="14.25">
      <c r="A29" s="71"/>
      <c r="B29" s="19" t="s">
        <v>44</v>
      </c>
      <c r="C29" s="5"/>
      <c r="D29" s="5"/>
      <c r="E29" s="5"/>
      <c r="F29" s="25">
        <v>1973000</v>
      </c>
      <c r="G29" s="25">
        <v>1830000</v>
      </c>
      <c r="H29" s="25">
        <v>1784042</v>
      </c>
      <c r="I29" s="29">
        <f t="shared" si="0"/>
        <v>97.48863387978142</v>
      </c>
      <c r="J29" s="30">
        <f t="shared" si="1"/>
        <v>92.7521540800811</v>
      </c>
    </row>
    <row r="30" spans="1:10" ht="15">
      <c r="A30" s="23">
        <v>1</v>
      </c>
      <c r="B30" s="9">
        <v>2</v>
      </c>
      <c r="C30" s="9">
        <v>3</v>
      </c>
      <c r="D30" s="9">
        <v>4</v>
      </c>
      <c r="E30" s="9">
        <v>5</v>
      </c>
      <c r="F30" s="69">
        <v>6</v>
      </c>
      <c r="G30" s="69">
        <v>7</v>
      </c>
      <c r="H30" s="69">
        <v>8</v>
      </c>
      <c r="I30" s="36">
        <v>9</v>
      </c>
      <c r="J30" s="68">
        <v>10</v>
      </c>
    </row>
    <row r="31" spans="1:10" ht="15">
      <c r="A31" s="71" t="s">
        <v>21</v>
      </c>
      <c r="B31" s="13" t="s">
        <v>175</v>
      </c>
      <c r="C31" s="9">
        <v>852</v>
      </c>
      <c r="D31" s="7"/>
      <c r="E31" s="7"/>
      <c r="F31" s="21">
        <f>SUM(F32)</f>
        <v>15000</v>
      </c>
      <c r="G31" s="21">
        <f>SUM(G32)</f>
        <v>14800</v>
      </c>
      <c r="H31" s="21">
        <f>SUM(H32)</f>
        <v>14774</v>
      </c>
      <c r="I31" s="51">
        <f t="shared" si="0"/>
        <v>99.82432432432432</v>
      </c>
      <c r="J31" s="52">
        <f t="shared" si="1"/>
        <v>98.66666666666667</v>
      </c>
    </row>
    <row r="32" spans="1:10" ht="29.25">
      <c r="A32" s="71"/>
      <c r="B32" s="15" t="s">
        <v>182</v>
      </c>
      <c r="C32" s="9"/>
      <c r="D32" s="5" t="s">
        <v>174</v>
      </c>
      <c r="E32" s="5" t="s">
        <v>142</v>
      </c>
      <c r="F32" s="25">
        <v>15000</v>
      </c>
      <c r="G32" s="25">
        <v>14800</v>
      </c>
      <c r="H32" s="25">
        <v>14774</v>
      </c>
      <c r="I32" s="29">
        <f t="shared" si="0"/>
        <v>99.82432432432432</v>
      </c>
      <c r="J32" s="30">
        <f t="shared" si="1"/>
        <v>98.66666666666667</v>
      </c>
    </row>
    <row r="33" spans="1:10" ht="15">
      <c r="A33" s="71" t="s">
        <v>23</v>
      </c>
      <c r="B33" s="13" t="s">
        <v>176</v>
      </c>
      <c r="C33" s="7" t="s">
        <v>78</v>
      </c>
      <c r="D33" s="5"/>
      <c r="E33" s="5"/>
      <c r="F33" s="21">
        <f>SUM(F34)</f>
        <v>75000</v>
      </c>
      <c r="G33" s="21">
        <f>SUM(G34)</f>
        <v>78000</v>
      </c>
      <c r="H33" s="21">
        <f>SUM(H34)</f>
        <v>77998</v>
      </c>
      <c r="I33" s="51">
        <f t="shared" si="0"/>
        <v>99.99743589743589</v>
      </c>
      <c r="J33" s="52">
        <f t="shared" si="1"/>
        <v>104</v>
      </c>
    </row>
    <row r="34" spans="1:10" ht="15" thickBot="1">
      <c r="A34" s="78"/>
      <c r="B34" s="24" t="s">
        <v>217</v>
      </c>
      <c r="C34" s="6"/>
      <c r="D34" s="6" t="s">
        <v>120</v>
      </c>
      <c r="E34" s="6" t="s">
        <v>142</v>
      </c>
      <c r="F34" s="28">
        <v>75000</v>
      </c>
      <c r="G34" s="28">
        <v>78000</v>
      </c>
      <c r="H34" s="28">
        <v>77998</v>
      </c>
      <c r="I34" s="31">
        <f t="shared" si="0"/>
        <v>99.99743589743589</v>
      </c>
      <c r="J34" s="32">
        <f t="shared" si="1"/>
        <v>104</v>
      </c>
    </row>
    <row r="35" spans="1:10" ht="30" customHeight="1" thickBot="1">
      <c r="A35" s="66"/>
      <c r="B35" s="63" t="s">
        <v>249</v>
      </c>
      <c r="C35" s="58"/>
      <c r="D35" s="58"/>
      <c r="E35" s="58"/>
      <c r="F35" s="59">
        <f>SUM(F36+F39+F41)</f>
        <v>2153000</v>
      </c>
      <c r="G35" s="59">
        <f>SUM(G36+G39+G41)</f>
        <v>2545844</v>
      </c>
      <c r="H35" s="59">
        <f>SUM(H36+H39+H41)</f>
        <v>2533443</v>
      </c>
      <c r="I35" s="60">
        <f t="shared" si="0"/>
        <v>99.51289238460801</v>
      </c>
      <c r="J35" s="61">
        <f t="shared" si="1"/>
        <v>118.24635392475615</v>
      </c>
    </row>
    <row r="36" spans="1:10" ht="18" customHeight="1">
      <c r="A36" s="70" t="s">
        <v>26</v>
      </c>
      <c r="B36" s="38" t="s">
        <v>24</v>
      </c>
      <c r="C36" s="55" t="s">
        <v>60</v>
      </c>
      <c r="D36" s="55"/>
      <c r="E36" s="55"/>
      <c r="F36" s="39">
        <f>SUM(F37:F38)</f>
        <v>0</v>
      </c>
      <c r="G36" s="39">
        <f>SUM(G37:G38)</f>
        <v>101600</v>
      </c>
      <c r="H36" s="39">
        <f>SUM(H37:H38)</f>
        <v>101428</v>
      </c>
      <c r="I36" s="49">
        <f t="shared" si="0"/>
        <v>99.83070866141732</v>
      </c>
      <c r="J36" s="50">
        <v>0</v>
      </c>
    </row>
    <row r="37" spans="1:10" ht="18" customHeight="1">
      <c r="A37" s="71"/>
      <c r="B37" s="15" t="s">
        <v>62</v>
      </c>
      <c r="C37" s="5"/>
      <c r="D37" s="5" t="s">
        <v>63</v>
      </c>
      <c r="E37" s="14" t="s">
        <v>225</v>
      </c>
      <c r="F37" s="26">
        <v>0</v>
      </c>
      <c r="G37" s="26">
        <v>100000</v>
      </c>
      <c r="H37" s="26">
        <v>100000</v>
      </c>
      <c r="I37" s="29">
        <f t="shared" si="0"/>
        <v>100</v>
      </c>
      <c r="J37" s="30">
        <v>0</v>
      </c>
    </row>
    <row r="38" spans="1:10" ht="18" customHeight="1">
      <c r="A38" s="71"/>
      <c r="B38" s="15" t="s">
        <v>25</v>
      </c>
      <c r="C38" s="5"/>
      <c r="D38" s="5" t="s">
        <v>121</v>
      </c>
      <c r="E38" s="14" t="s">
        <v>144</v>
      </c>
      <c r="F38" s="26">
        <v>0</v>
      </c>
      <c r="G38" s="26">
        <v>1600</v>
      </c>
      <c r="H38" s="26">
        <v>1428</v>
      </c>
      <c r="I38" s="29">
        <f t="shared" si="0"/>
        <v>89.25</v>
      </c>
      <c r="J38" s="30">
        <v>0</v>
      </c>
    </row>
    <row r="39" spans="1:10" ht="18" customHeight="1">
      <c r="A39" s="71" t="s">
        <v>27</v>
      </c>
      <c r="B39" s="17" t="s">
        <v>19</v>
      </c>
      <c r="C39" s="16" t="s">
        <v>70</v>
      </c>
      <c r="D39" s="16"/>
      <c r="E39" s="16"/>
      <c r="F39" s="27">
        <f>SUM(F40)</f>
        <v>0</v>
      </c>
      <c r="G39" s="27">
        <f>SUM(G40)</f>
        <v>200000</v>
      </c>
      <c r="H39" s="27">
        <f>SUM(H40)</f>
        <v>196200</v>
      </c>
      <c r="I39" s="51">
        <f t="shared" si="0"/>
        <v>98.1</v>
      </c>
      <c r="J39" s="52">
        <v>0</v>
      </c>
    </row>
    <row r="40" spans="1:10" ht="16.5" customHeight="1">
      <c r="A40" s="71"/>
      <c r="B40" s="15" t="s">
        <v>230</v>
      </c>
      <c r="C40" s="5"/>
      <c r="D40" s="5" t="s">
        <v>229</v>
      </c>
      <c r="E40" s="14" t="s">
        <v>225</v>
      </c>
      <c r="F40" s="26">
        <v>0</v>
      </c>
      <c r="G40" s="26">
        <v>200000</v>
      </c>
      <c r="H40" s="26">
        <v>196200</v>
      </c>
      <c r="I40" s="29">
        <f t="shared" si="0"/>
        <v>98.1</v>
      </c>
      <c r="J40" s="30">
        <v>0</v>
      </c>
    </row>
    <row r="41" spans="1:10" ht="15">
      <c r="A41" s="71" t="s">
        <v>110</v>
      </c>
      <c r="B41" s="18" t="s">
        <v>175</v>
      </c>
      <c r="C41" s="7" t="s">
        <v>138</v>
      </c>
      <c r="D41" s="7"/>
      <c r="E41" s="7"/>
      <c r="F41" s="21">
        <f>SUM(F42)</f>
        <v>2153000</v>
      </c>
      <c r="G41" s="21">
        <f>SUM(G42)</f>
        <v>2244244</v>
      </c>
      <c r="H41" s="21">
        <f>SUM(H42)</f>
        <v>2235815</v>
      </c>
      <c r="I41" s="51">
        <f t="shared" si="0"/>
        <v>99.62441695288035</v>
      </c>
      <c r="J41" s="52">
        <f t="shared" si="1"/>
        <v>104.23799349744543</v>
      </c>
    </row>
    <row r="42" spans="1:10" ht="14.25" customHeight="1" thickBot="1">
      <c r="A42" s="78"/>
      <c r="B42" s="24" t="s">
        <v>29</v>
      </c>
      <c r="C42" s="6"/>
      <c r="D42" s="6" t="s">
        <v>140</v>
      </c>
      <c r="E42" s="6" t="s">
        <v>144</v>
      </c>
      <c r="F42" s="28">
        <v>2153000</v>
      </c>
      <c r="G42" s="28">
        <v>2244244</v>
      </c>
      <c r="H42" s="28">
        <v>2235815</v>
      </c>
      <c r="I42" s="31">
        <f t="shared" si="0"/>
        <v>99.62441695288035</v>
      </c>
      <c r="J42" s="32">
        <f t="shared" si="1"/>
        <v>104.23799349744543</v>
      </c>
    </row>
    <row r="43" spans="1:10" ht="15.75" thickBot="1">
      <c r="A43" s="66"/>
      <c r="B43" s="63" t="s">
        <v>124</v>
      </c>
      <c r="C43" s="67"/>
      <c r="D43" s="67"/>
      <c r="E43" s="67"/>
      <c r="F43" s="59">
        <f>SUM(F44+F50+F57+F66+F70+F73+F94+F113+F116+F136+F139)</f>
        <v>12691844</v>
      </c>
      <c r="G43" s="59">
        <f>SUM(G44+G50+G57+G66+G70+G73+G94+G113+G116+G136+G139)</f>
        <v>11933027</v>
      </c>
      <c r="H43" s="59">
        <f>SUM(H44+H50+H57+H66+H70+H73+H94+H113+H116+H136+H139)</f>
        <v>12426563</v>
      </c>
      <c r="I43" s="60">
        <f t="shared" si="0"/>
        <v>104.13588270603931</v>
      </c>
      <c r="J43" s="61">
        <f t="shared" si="1"/>
        <v>94.02122339354312</v>
      </c>
    </row>
    <row r="44" spans="1:10" ht="15">
      <c r="A44" s="70" t="s">
        <v>33</v>
      </c>
      <c r="B44" s="38" t="s">
        <v>34</v>
      </c>
      <c r="C44" s="55" t="s">
        <v>104</v>
      </c>
      <c r="D44" s="55"/>
      <c r="E44" s="55"/>
      <c r="F44" s="39">
        <f>SUM(F45)</f>
        <v>19000</v>
      </c>
      <c r="G44" s="39">
        <f>SUM(G45)</f>
        <v>89000</v>
      </c>
      <c r="H44" s="39">
        <f>SUM(H45)</f>
        <v>104092</v>
      </c>
      <c r="I44" s="49">
        <f t="shared" si="0"/>
        <v>116.95730337078652</v>
      </c>
      <c r="J44" s="50">
        <f t="shared" si="1"/>
        <v>468.42105263157896</v>
      </c>
    </row>
    <row r="45" spans="1:10" ht="14.25">
      <c r="A45" s="71"/>
      <c r="B45" s="15" t="s">
        <v>35</v>
      </c>
      <c r="C45" s="5"/>
      <c r="D45" s="5" t="s">
        <v>105</v>
      </c>
      <c r="E45" s="5"/>
      <c r="F45" s="25">
        <f>SUM(F46:F49)</f>
        <v>19000</v>
      </c>
      <c r="G45" s="25">
        <f>SUM(G46:G49)</f>
        <v>89000</v>
      </c>
      <c r="H45" s="25">
        <f>SUM(H46:H49)</f>
        <v>104092</v>
      </c>
      <c r="I45" s="29">
        <f t="shared" si="0"/>
        <v>116.95730337078652</v>
      </c>
      <c r="J45" s="30">
        <f t="shared" si="1"/>
        <v>468.42105263157896</v>
      </c>
    </row>
    <row r="46" spans="1:10" ht="14.25">
      <c r="A46" s="71"/>
      <c r="B46" s="15" t="s">
        <v>205</v>
      </c>
      <c r="C46" s="5"/>
      <c r="D46" s="5"/>
      <c r="E46" s="5" t="s">
        <v>132</v>
      </c>
      <c r="F46" s="25">
        <v>0</v>
      </c>
      <c r="G46" s="25">
        <v>46071</v>
      </c>
      <c r="H46" s="25">
        <v>68718</v>
      </c>
      <c r="I46" s="29">
        <f t="shared" si="0"/>
        <v>149.15673634173342</v>
      </c>
      <c r="J46" s="30">
        <v>0</v>
      </c>
    </row>
    <row r="47" spans="1:10" ht="14.25">
      <c r="A47" s="71"/>
      <c r="B47" s="19" t="s">
        <v>202</v>
      </c>
      <c r="C47" s="5"/>
      <c r="D47" s="5"/>
      <c r="E47" s="5" t="s">
        <v>201</v>
      </c>
      <c r="F47" s="25">
        <v>0</v>
      </c>
      <c r="G47" s="25">
        <v>0</v>
      </c>
      <c r="H47" s="25">
        <v>203</v>
      </c>
      <c r="I47" s="29">
        <v>0</v>
      </c>
      <c r="J47" s="30">
        <v>0</v>
      </c>
    </row>
    <row r="48" spans="1:10" ht="14.25">
      <c r="A48" s="71"/>
      <c r="B48" s="19" t="s">
        <v>45</v>
      </c>
      <c r="C48" s="5"/>
      <c r="D48" s="5"/>
      <c r="E48" s="5" t="s">
        <v>136</v>
      </c>
      <c r="F48" s="25">
        <v>19000</v>
      </c>
      <c r="G48" s="25">
        <v>19000</v>
      </c>
      <c r="H48" s="25">
        <v>11241</v>
      </c>
      <c r="I48" s="29">
        <f t="shared" si="0"/>
        <v>59.16315789473684</v>
      </c>
      <c r="J48" s="30">
        <f t="shared" si="1"/>
        <v>100</v>
      </c>
    </row>
    <row r="49" spans="1:10" ht="14.25">
      <c r="A49" s="71"/>
      <c r="B49" s="19" t="s">
        <v>214</v>
      </c>
      <c r="C49" s="5"/>
      <c r="D49" s="5"/>
      <c r="E49" s="5" t="s">
        <v>213</v>
      </c>
      <c r="F49" s="25">
        <v>0</v>
      </c>
      <c r="G49" s="25">
        <v>23929</v>
      </c>
      <c r="H49" s="25">
        <v>23930</v>
      </c>
      <c r="I49" s="29">
        <f t="shared" si="0"/>
        <v>100.00417902962933</v>
      </c>
      <c r="J49" s="30">
        <v>0</v>
      </c>
    </row>
    <row r="50" spans="1:10" ht="15">
      <c r="A50" s="71" t="s">
        <v>32</v>
      </c>
      <c r="B50" s="18" t="s">
        <v>8</v>
      </c>
      <c r="C50" s="7" t="s">
        <v>112</v>
      </c>
      <c r="D50" s="7"/>
      <c r="E50" s="7"/>
      <c r="F50" s="21">
        <f>SUM(F51)</f>
        <v>660000</v>
      </c>
      <c r="G50" s="21">
        <f>SUM(G51)</f>
        <v>460000</v>
      </c>
      <c r="H50" s="21">
        <f>SUM(H51)</f>
        <v>303438</v>
      </c>
      <c r="I50" s="51">
        <f t="shared" si="0"/>
        <v>65.96478260869564</v>
      </c>
      <c r="J50" s="52">
        <f t="shared" si="1"/>
        <v>69.6969696969697</v>
      </c>
    </row>
    <row r="51" spans="1:10" ht="14.25">
      <c r="A51" s="71"/>
      <c r="B51" s="15" t="s">
        <v>9</v>
      </c>
      <c r="C51" s="5"/>
      <c r="D51" s="5" t="s">
        <v>113</v>
      </c>
      <c r="E51" s="5"/>
      <c r="F51" s="25">
        <f>SUM(F53:F55)</f>
        <v>660000</v>
      </c>
      <c r="G51" s="25">
        <f>SUM(G52:G55)</f>
        <v>460000</v>
      </c>
      <c r="H51" s="25">
        <f>SUM(H52:H55)</f>
        <v>303438</v>
      </c>
      <c r="I51" s="29">
        <f t="shared" si="0"/>
        <v>65.96478260869564</v>
      </c>
      <c r="J51" s="30">
        <f t="shared" si="1"/>
        <v>69.6969696969697</v>
      </c>
    </row>
    <row r="52" spans="1:10" ht="28.5">
      <c r="A52" s="71"/>
      <c r="B52" s="15" t="s">
        <v>204</v>
      </c>
      <c r="C52" s="5"/>
      <c r="D52" s="5"/>
      <c r="E52" s="5" t="s">
        <v>203</v>
      </c>
      <c r="F52" s="25">
        <v>0</v>
      </c>
      <c r="G52" s="25">
        <v>0</v>
      </c>
      <c r="H52" s="25">
        <v>392</v>
      </c>
      <c r="I52" s="29">
        <v>0</v>
      </c>
      <c r="J52" s="30">
        <v>0</v>
      </c>
    </row>
    <row r="53" spans="1:10" ht="28.5">
      <c r="A53" s="71"/>
      <c r="B53" s="15" t="s">
        <v>218</v>
      </c>
      <c r="C53" s="5"/>
      <c r="D53" s="5"/>
      <c r="E53" s="5" t="s">
        <v>145</v>
      </c>
      <c r="F53" s="25">
        <v>660000</v>
      </c>
      <c r="G53" s="25">
        <v>460000</v>
      </c>
      <c r="H53" s="25">
        <v>272386</v>
      </c>
      <c r="I53" s="29">
        <f t="shared" si="0"/>
        <v>59.21434782608696</v>
      </c>
      <c r="J53" s="30">
        <f t="shared" si="1"/>
        <v>69.6969696969697</v>
      </c>
    </row>
    <row r="54" spans="1:10" ht="14.25">
      <c r="A54" s="71"/>
      <c r="B54" s="19" t="s">
        <v>46</v>
      </c>
      <c r="C54" s="5"/>
      <c r="D54" s="5"/>
      <c r="E54" s="5" t="s">
        <v>134</v>
      </c>
      <c r="F54" s="25">
        <v>0</v>
      </c>
      <c r="G54" s="25">
        <v>0</v>
      </c>
      <c r="H54" s="25">
        <v>25599</v>
      </c>
      <c r="I54" s="29">
        <v>0</v>
      </c>
      <c r="J54" s="30">
        <v>0</v>
      </c>
    </row>
    <row r="55" spans="1:10" ht="14.25">
      <c r="A55" s="71"/>
      <c r="B55" s="19" t="s">
        <v>184</v>
      </c>
      <c r="C55" s="5"/>
      <c r="D55" s="5"/>
      <c r="E55" s="5" t="s">
        <v>137</v>
      </c>
      <c r="F55" s="25">
        <v>0</v>
      </c>
      <c r="G55" s="25">
        <v>0</v>
      </c>
      <c r="H55" s="25">
        <v>5061</v>
      </c>
      <c r="I55" s="29">
        <v>0</v>
      </c>
      <c r="J55" s="30">
        <v>0</v>
      </c>
    </row>
    <row r="56" spans="1:10" ht="15">
      <c r="A56" s="33">
        <v>1</v>
      </c>
      <c r="B56" s="16" t="s">
        <v>244</v>
      </c>
      <c r="C56" s="16" t="s">
        <v>245</v>
      </c>
      <c r="D56" s="16" t="s">
        <v>246</v>
      </c>
      <c r="E56" s="16" t="s">
        <v>247</v>
      </c>
      <c r="F56" s="36">
        <v>6</v>
      </c>
      <c r="G56" s="36">
        <v>7</v>
      </c>
      <c r="H56" s="36">
        <v>8</v>
      </c>
      <c r="I56" s="34">
        <v>9</v>
      </c>
      <c r="J56" s="35">
        <v>10</v>
      </c>
    </row>
    <row r="57" spans="1:10" ht="15">
      <c r="A57" s="71" t="s">
        <v>36</v>
      </c>
      <c r="B57" s="18" t="s">
        <v>38</v>
      </c>
      <c r="C57" s="7" t="s">
        <v>88</v>
      </c>
      <c r="D57" s="7"/>
      <c r="E57" s="7"/>
      <c r="F57" s="21">
        <f>SUM(F58)</f>
        <v>3837379</v>
      </c>
      <c r="G57" s="21">
        <f>SUM(G58+G65)</f>
        <v>2933474</v>
      </c>
      <c r="H57" s="21">
        <f>SUM(H58+H65)</f>
        <v>3227021</v>
      </c>
      <c r="I57" s="51">
        <f t="shared" si="0"/>
        <v>110.00680421916131</v>
      </c>
      <c r="J57" s="52">
        <f t="shared" si="1"/>
        <v>76.44472959277674</v>
      </c>
    </row>
    <row r="58" spans="1:10" ht="14.25">
      <c r="A58" s="71"/>
      <c r="B58" s="19" t="s">
        <v>39</v>
      </c>
      <c r="C58" s="5"/>
      <c r="D58" s="5" t="s">
        <v>107</v>
      </c>
      <c r="E58" s="5"/>
      <c r="F58" s="25">
        <f>SUM(F59:F64)</f>
        <v>3837379</v>
      </c>
      <c r="G58" s="25">
        <f>SUM(G59:G64)</f>
        <v>2933474</v>
      </c>
      <c r="H58" s="25">
        <f>SUM(H59:H64)</f>
        <v>3226442</v>
      </c>
      <c r="I58" s="29">
        <f t="shared" si="0"/>
        <v>109.9870665293096</v>
      </c>
      <c r="J58" s="30">
        <f t="shared" si="1"/>
        <v>76.44472959277674</v>
      </c>
    </row>
    <row r="59" spans="1:10" ht="14.25">
      <c r="A59" s="71"/>
      <c r="B59" s="15" t="s">
        <v>183</v>
      </c>
      <c r="C59" s="5"/>
      <c r="D59" s="5"/>
      <c r="E59" s="5" t="s">
        <v>146</v>
      </c>
      <c r="F59" s="25">
        <v>3705754</v>
      </c>
      <c r="G59" s="25">
        <v>2801849</v>
      </c>
      <c r="H59" s="25">
        <v>2812342</v>
      </c>
      <c r="I59" s="29">
        <f t="shared" si="0"/>
        <v>100.37450269447068</v>
      </c>
      <c r="J59" s="30">
        <f t="shared" si="1"/>
        <v>75.60806788577979</v>
      </c>
    </row>
    <row r="60" spans="1:10" ht="14.25">
      <c r="A60" s="71"/>
      <c r="B60" s="15" t="s">
        <v>205</v>
      </c>
      <c r="C60" s="5"/>
      <c r="D60" s="5"/>
      <c r="E60" s="5" t="s">
        <v>132</v>
      </c>
      <c r="F60" s="25">
        <v>0</v>
      </c>
      <c r="G60" s="25">
        <v>0</v>
      </c>
      <c r="H60" s="25">
        <v>13621</v>
      </c>
      <c r="I60" s="29">
        <v>0</v>
      </c>
      <c r="J60" s="30">
        <v>0</v>
      </c>
    </row>
    <row r="61" spans="1:10" ht="14.25">
      <c r="A61" s="71"/>
      <c r="B61" s="15" t="s">
        <v>59</v>
      </c>
      <c r="C61" s="5"/>
      <c r="D61" s="5"/>
      <c r="E61" s="5" t="s">
        <v>133</v>
      </c>
      <c r="F61" s="25">
        <v>0</v>
      </c>
      <c r="G61" s="25">
        <v>0</v>
      </c>
      <c r="H61" s="25">
        <v>21693</v>
      </c>
      <c r="I61" s="29">
        <v>0</v>
      </c>
      <c r="J61" s="30">
        <v>0</v>
      </c>
    </row>
    <row r="62" spans="1:10" ht="14.25">
      <c r="A62" s="71"/>
      <c r="B62" s="15" t="s">
        <v>66</v>
      </c>
      <c r="C62" s="5"/>
      <c r="D62" s="5"/>
      <c r="E62" s="5" t="s">
        <v>135</v>
      </c>
      <c r="F62" s="25">
        <v>0</v>
      </c>
      <c r="G62" s="25">
        <v>0</v>
      </c>
      <c r="H62" s="25">
        <v>12097</v>
      </c>
      <c r="I62" s="29">
        <v>0</v>
      </c>
      <c r="J62" s="30">
        <v>0</v>
      </c>
    </row>
    <row r="63" spans="1:10" ht="14.25">
      <c r="A63" s="71"/>
      <c r="B63" s="19" t="s">
        <v>45</v>
      </c>
      <c r="C63" s="5"/>
      <c r="D63" s="5"/>
      <c r="E63" s="5" t="s">
        <v>136</v>
      </c>
      <c r="F63" s="25">
        <v>0</v>
      </c>
      <c r="G63" s="25">
        <v>0</v>
      </c>
      <c r="H63" s="25">
        <v>70666</v>
      </c>
      <c r="I63" s="29">
        <v>0</v>
      </c>
      <c r="J63" s="30">
        <v>0</v>
      </c>
    </row>
    <row r="64" spans="1:10" ht="28.5" customHeight="1">
      <c r="A64" s="71"/>
      <c r="B64" s="15" t="s">
        <v>219</v>
      </c>
      <c r="C64" s="5"/>
      <c r="D64" s="5"/>
      <c r="E64" s="5" t="s">
        <v>162</v>
      </c>
      <c r="F64" s="25">
        <v>131625</v>
      </c>
      <c r="G64" s="25">
        <v>131625</v>
      </c>
      <c r="H64" s="25">
        <v>296023</v>
      </c>
      <c r="I64" s="29">
        <f t="shared" si="0"/>
        <v>224.89876543209877</v>
      </c>
      <c r="J64" s="30">
        <f t="shared" si="1"/>
        <v>100</v>
      </c>
    </row>
    <row r="65" spans="1:10" ht="14.25">
      <c r="A65" s="71"/>
      <c r="B65" s="15" t="s">
        <v>67</v>
      </c>
      <c r="C65" s="5"/>
      <c r="D65" s="5" t="s">
        <v>207</v>
      </c>
      <c r="E65" s="5" t="s">
        <v>148</v>
      </c>
      <c r="F65" s="25">
        <v>0</v>
      </c>
      <c r="G65" s="25">
        <v>0</v>
      </c>
      <c r="H65" s="25">
        <v>579</v>
      </c>
      <c r="I65" s="29">
        <v>0</v>
      </c>
      <c r="J65" s="30">
        <v>0</v>
      </c>
    </row>
    <row r="66" spans="1:10" ht="45" customHeight="1">
      <c r="A66" s="71" t="s">
        <v>37</v>
      </c>
      <c r="B66" s="13" t="s">
        <v>50</v>
      </c>
      <c r="C66" s="7" t="s">
        <v>48</v>
      </c>
      <c r="D66" s="7"/>
      <c r="E66" s="7"/>
      <c r="F66" s="21">
        <f>SUM(F67)</f>
        <v>6360501</v>
      </c>
      <c r="G66" s="21">
        <f>SUM(G67)</f>
        <v>6402223</v>
      </c>
      <c r="H66" s="21">
        <f>SUM(H67)</f>
        <v>6686358</v>
      </c>
      <c r="I66" s="51">
        <f t="shared" si="0"/>
        <v>104.43806783987375</v>
      </c>
      <c r="J66" s="52">
        <f t="shared" si="1"/>
        <v>100.65595461741144</v>
      </c>
    </row>
    <row r="67" spans="1:10" ht="28.5">
      <c r="A67" s="71"/>
      <c r="B67" s="15" t="s">
        <v>49</v>
      </c>
      <c r="C67" s="5"/>
      <c r="D67" s="5" t="s">
        <v>51</v>
      </c>
      <c r="E67" s="5"/>
      <c r="F67" s="25">
        <f>SUM(F68:F69)</f>
        <v>6360501</v>
      </c>
      <c r="G67" s="25">
        <f>SUM(G68:G69)</f>
        <v>6402223</v>
      </c>
      <c r="H67" s="25">
        <f>SUM(H68:H69)</f>
        <v>6686358</v>
      </c>
      <c r="I67" s="29">
        <f t="shared" si="0"/>
        <v>104.43806783987375</v>
      </c>
      <c r="J67" s="30">
        <f t="shared" si="1"/>
        <v>100.65595461741144</v>
      </c>
    </row>
    <row r="68" spans="1:10" ht="14.25">
      <c r="A68" s="71"/>
      <c r="B68" s="19" t="s">
        <v>181</v>
      </c>
      <c r="C68" s="5"/>
      <c r="D68" s="5"/>
      <c r="E68" s="5" t="s">
        <v>147</v>
      </c>
      <c r="F68" s="25">
        <v>6230215</v>
      </c>
      <c r="G68" s="25">
        <v>6271937</v>
      </c>
      <c r="H68" s="25">
        <v>6503734</v>
      </c>
      <c r="I68" s="29">
        <f t="shared" si="0"/>
        <v>103.69578010748512</v>
      </c>
      <c r="J68" s="30">
        <f t="shared" si="1"/>
        <v>100.6696719134091</v>
      </c>
    </row>
    <row r="69" spans="1:10" ht="14.25">
      <c r="A69" s="71"/>
      <c r="B69" s="19" t="s">
        <v>164</v>
      </c>
      <c r="C69" s="5"/>
      <c r="D69" s="5"/>
      <c r="E69" s="5" t="s">
        <v>163</v>
      </c>
      <c r="F69" s="25">
        <v>130286</v>
      </c>
      <c r="G69" s="25">
        <v>130286</v>
      </c>
      <c r="H69" s="25">
        <v>182624</v>
      </c>
      <c r="I69" s="29">
        <f t="shared" si="0"/>
        <v>140.17162243065255</v>
      </c>
      <c r="J69" s="30">
        <f t="shared" si="1"/>
        <v>100</v>
      </c>
    </row>
    <row r="70" spans="1:10" ht="15">
      <c r="A70" s="71" t="s">
        <v>40</v>
      </c>
      <c r="B70" s="18" t="s">
        <v>53</v>
      </c>
      <c r="C70" s="7" t="s">
        <v>54</v>
      </c>
      <c r="D70" s="7"/>
      <c r="E70" s="7"/>
      <c r="F70" s="21">
        <f aca="true" t="shared" si="2" ref="F70:H71">SUM(F71)</f>
        <v>108297</v>
      </c>
      <c r="G70" s="21">
        <f t="shared" si="2"/>
        <v>108297</v>
      </c>
      <c r="H70" s="21">
        <f t="shared" si="2"/>
        <v>91812</v>
      </c>
      <c r="I70" s="51">
        <f t="shared" si="0"/>
        <v>84.77797168896646</v>
      </c>
      <c r="J70" s="52">
        <f t="shared" si="1"/>
        <v>100</v>
      </c>
    </row>
    <row r="71" spans="1:10" ht="14.25">
      <c r="A71" s="71"/>
      <c r="B71" s="19" t="s">
        <v>56</v>
      </c>
      <c r="C71" s="5"/>
      <c r="D71" s="5" t="s">
        <v>55</v>
      </c>
      <c r="E71" s="5"/>
      <c r="F71" s="25">
        <f t="shared" si="2"/>
        <v>108297</v>
      </c>
      <c r="G71" s="25">
        <f t="shared" si="2"/>
        <v>108297</v>
      </c>
      <c r="H71" s="25">
        <f t="shared" si="2"/>
        <v>91812</v>
      </c>
      <c r="I71" s="29">
        <f t="shared" si="0"/>
        <v>84.77797168896646</v>
      </c>
      <c r="J71" s="30">
        <f t="shared" si="1"/>
        <v>100</v>
      </c>
    </row>
    <row r="72" spans="1:10" ht="14.25">
      <c r="A72" s="71"/>
      <c r="B72" s="19" t="s">
        <v>47</v>
      </c>
      <c r="C72" s="5"/>
      <c r="D72" s="5"/>
      <c r="E72" s="5" t="s">
        <v>135</v>
      </c>
      <c r="F72" s="25">
        <v>108297</v>
      </c>
      <c r="G72" s="25">
        <v>108297</v>
      </c>
      <c r="H72" s="25">
        <v>91812</v>
      </c>
      <c r="I72" s="29">
        <f t="shared" si="0"/>
        <v>84.77797168896646</v>
      </c>
      <c r="J72" s="30">
        <f t="shared" si="1"/>
        <v>100</v>
      </c>
    </row>
    <row r="73" spans="1:10" ht="15">
      <c r="A73" s="71" t="s">
        <v>52</v>
      </c>
      <c r="B73" s="13" t="s">
        <v>24</v>
      </c>
      <c r="C73" s="7" t="s">
        <v>60</v>
      </c>
      <c r="D73" s="7"/>
      <c r="E73" s="7"/>
      <c r="F73" s="21">
        <f>SUM(F74+F78+F83+F92+F93)</f>
        <v>480600</v>
      </c>
      <c r="G73" s="21">
        <f>SUM(G74+G78+G83+G92+G93)</f>
        <v>552528</v>
      </c>
      <c r="H73" s="21">
        <f>SUM(H74+H78+H83+H92+H93)</f>
        <v>494456</v>
      </c>
      <c r="I73" s="51">
        <f aca="true" t="shared" si="3" ref="I73:I135">SUM(H73/G73*100)</f>
        <v>89.48976341470477</v>
      </c>
      <c r="J73" s="52">
        <f aca="true" t="shared" si="4" ref="J73:J135">SUM(G73/F73*100)</f>
        <v>114.96629213483148</v>
      </c>
    </row>
    <row r="74" spans="1:10" ht="14.25">
      <c r="A74" s="71"/>
      <c r="B74" s="19" t="s">
        <v>58</v>
      </c>
      <c r="C74" s="5"/>
      <c r="D74" s="5" t="s">
        <v>61</v>
      </c>
      <c r="E74" s="5"/>
      <c r="F74" s="25">
        <f>SUM(F75:F77)</f>
        <v>5500</v>
      </c>
      <c r="G74" s="25">
        <f>SUM(G75:G77)</f>
        <v>5500</v>
      </c>
      <c r="H74" s="25">
        <f>SUM(H75:H77)</f>
        <v>9686</v>
      </c>
      <c r="I74" s="29">
        <f t="shared" si="3"/>
        <v>176.1090909090909</v>
      </c>
      <c r="J74" s="30">
        <f t="shared" si="4"/>
        <v>100</v>
      </c>
    </row>
    <row r="75" spans="1:10" ht="14.25">
      <c r="A75" s="71"/>
      <c r="B75" s="15" t="s">
        <v>41</v>
      </c>
      <c r="C75" s="5"/>
      <c r="D75" s="5"/>
      <c r="E75" s="5" t="s">
        <v>132</v>
      </c>
      <c r="F75" s="25">
        <v>0</v>
      </c>
      <c r="G75" s="25">
        <v>0</v>
      </c>
      <c r="H75" s="25">
        <v>35</v>
      </c>
      <c r="I75" s="29">
        <v>0</v>
      </c>
      <c r="J75" s="30">
        <v>0</v>
      </c>
    </row>
    <row r="76" spans="1:10" ht="14.25">
      <c r="A76" s="71"/>
      <c r="B76" s="15" t="s">
        <v>59</v>
      </c>
      <c r="C76" s="5"/>
      <c r="D76" s="5"/>
      <c r="E76" s="5" t="s">
        <v>133</v>
      </c>
      <c r="F76" s="25">
        <v>5500</v>
      </c>
      <c r="G76" s="25">
        <v>5500</v>
      </c>
      <c r="H76" s="25">
        <v>6108</v>
      </c>
      <c r="I76" s="29">
        <f t="shared" si="3"/>
        <v>111.05454545454545</v>
      </c>
      <c r="J76" s="30">
        <f t="shared" si="4"/>
        <v>100</v>
      </c>
    </row>
    <row r="77" spans="1:10" ht="14.25">
      <c r="A77" s="71"/>
      <c r="B77" s="19" t="s">
        <v>45</v>
      </c>
      <c r="C77" s="5"/>
      <c r="D77" s="5"/>
      <c r="E77" s="5" t="s">
        <v>136</v>
      </c>
      <c r="F77" s="25">
        <v>0</v>
      </c>
      <c r="G77" s="25">
        <v>0</v>
      </c>
      <c r="H77" s="25">
        <v>3543</v>
      </c>
      <c r="I77" s="29">
        <v>0</v>
      </c>
      <c r="J77" s="30">
        <v>0</v>
      </c>
    </row>
    <row r="78" spans="1:10" ht="14.25">
      <c r="A78" s="71"/>
      <c r="B78" s="15" t="s">
        <v>62</v>
      </c>
      <c r="C78" s="5"/>
      <c r="D78" s="5" t="s">
        <v>63</v>
      </c>
      <c r="E78" s="5"/>
      <c r="F78" s="25">
        <f>SUM(F79:F82)</f>
        <v>73000</v>
      </c>
      <c r="G78" s="25">
        <f>SUM(G79:G82)</f>
        <v>73000</v>
      </c>
      <c r="H78" s="25">
        <f>SUM(H79:H82)</f>
        <v>58270</v>
      </c>
      <c r="I78" s="29">
        <f t="shared" si="3"/>
        <v>79.82191780821918</v>
      </c>
      <c r="J78" s="30">
        <f t="shared" si="4"/>
        <v>100</v>
      </c>
    </row>
    <row r="79" spans="1:10" ht="14.25">
      <c r="A79" s="71"/>
      <c r="B79" s="15" t="s">
        <v>41</v>
      </c>
      <c r="C79" s="5"/>
      <c r="D79" s="5"/>
      <c r="E79" s="5" t="s">
        <v>132</v>
      </c>
      <c r="F79" s="25">
        <v>3000</v>
      </c>
      <c r="G79" s="25">
        <v>3000</v>
      </c>
      <c r="H79" s="25">
        <v>521</v>
      </c>
      <c r="I79" s="29">
        <f t="shared" si="3"/>
        <v>17.366666666666667</v>
      </c>
      <c r="J79" s="30">
        <f t="shared" si="4"/>
        <v>100</v>
      </c>
    </row>
    <row r="80" spans="1:10" ht="16.5" customHeight="1">
      <c r="A80" s="71"/>
      <c r="B80" s="15" t="s">
        <v>166</v>
      </c>
      <c r="C80" s="5"/>
      <c r="D80" s="5"/>
      <c r="E80" s="5" t="s">
        <v>133</v>
      </c>
      <c r="F80" s="25">
        <v>70000</v>
      </c>
      <c r="G80" s="25">
        <v>70000</v>
      </c>
      <c r="H80" s="25">
        <v>55969</v>
      </c>
      <c r="I80" s="29">
        <f t="shared" si="3"/>
        <v>79.95571428571428</v>
      </c>
      <c r="J80" s="30">
        <f t="shared" si="4"/>
        <v>100</v>
      </c>
    </row>
    <row r="81" spans="1:10" ht="16.5" customHeight="1">
      <c r="A81" s="71"/>
      <c r="B81" s="19" t="s">
        <v>47</v>
      </c>
      <c r="C81" s="5"/>
      <c r="D81" s="5"/>
      <c r="E81" s="5" t="s">
        <v>135</v>
      </c>
      <c r="F81" s="25">
        <v>0</v>
      </c>
      <c r="G81" s="25">
        <v>0</v>
      </c>
      <c r="H81" s="25">
        <v>1344</v>
      </c>
      <c r="I81" s="29">
        <v>0</v>
      </c>
      <c r="J81" s="30">
        <v>0</v>
      </c>
    </row>
    <row r="82" spans="1:10" ht="16.5" customHeight="1">
      <c r="A82" s="71"/>
      <c r="B82" s="19" t="s">
        <v>45</v>
      </c>
      <c r="C82" s="5"/>
      <c r="D82" s="5"/>
      <c r="E82" s="5" t="s">
        <v>136</v>
      </c>
      <c r="F82" s="25">
        <v>0</v>
      </c>
      <c r="G82" s="25">
        <v>0</v>
      </c>
      <c r="H82" s="25">
        <v>436</v>
      </c>
      <c r="I82" s="29">
        <v>0</v>
      </c>
      <c r="J82" s="30">
        <v>0</v>
      </c>
    </row>
    <row r="83" spans="1:10" ht="14.25">
      <c r="A83" s="71"/>
      <c r="B83" s="15" t="s">
        <v>64</v>
      </c>
      <c r="C83" s="5"/>
      <c r="D83" s="5" t="s">
        <v>65</v>
      </c>
      <c r="E83" s="5"/>
      <c r="F83" s="25">
        <f>SUM(F84:F90)</f>
        <v>401200</v>
      </c>
      <c r="G83" s="25">
        <f>SUM(G84:G90)</f>
        <v>413800</v>
      </c>
      <c r="H83" s="25">
        <f>SUM(H84:H90)</f>
        <v>364341</v>
      </c>
      <c r="I83" s="29">
        <f t="shared" si="3"/>
        <v>88.04760753987433</v>
      </c>
      <c r="J83" s="30">
        <f t="shared" si="4"/>
        <v>103.1405782652044</v>
      </c>
    </row>
    <row r="84" spans="1:10" ht="14.25">
      <c r="A84" s="71"/>
      <c r="B84" s="15" t="s">
        <v>41</v>
      </c>
      <c r="C84" s="5"/>
      <c r="D84" s="5"/>
      <c r="E84" s="5" t="s">
        <v>132</v>
      </c>
      <c r="F84" s="25">
        <v>1200</v>
      </c>
      <c r="G84" s="25">
        <v>1200</v>
      </c>
      <c r="H84" s="25">
        <v>2137</v>
      </c>
      <c r="I84" s="29">
        <f t="shared" si="3"/>
        <v>178.08333333333331</v>
      </c>
      <c r="J84" s="30">
        <f t="shared" si="4"/>
        <v>100</v>
      </c>
    </row>
    <row r="85" spans="1:10" ht="14.25">
      <c r="A85" s="71"/>
      <c r="B85" s="19" t="s">
        <v>166</v>
      </c>
      <c r="C85" s="5"/>
      <c r="D85" s="5"/>
      <c r="E85" s="5" t="s">
        <v>133</v>
      </c>
      <c r="F85" s="25">
        <v>250000</v>
      </c>
      <c r="G85" s="25">
        <v>270000</v>
      </c>
      <c r="H85" s="25">
        <v>271548</v>
      </c>
      <c r="I85" s="29">
        <f t="shared" si="3"/>
        <v>100.57333333333334</v>
      </c>
      <c r="J85" s="30">
        <f t="shared" si="4"/>
        <v>108</v>
      </c>
    </row>
    <row r="86" spans="1:10" ht="14.25">
      <c r="A86" s="71"/>
      <c r="B86" s="19" t="s">
        <v>46</v>
      </c>
      <c r="C86" s="5"/>
      <c r="D86" s="5"/>
      <c r="E86" s="5" t="s">
        <v>134</v>
      </c>
      <c r="F86" s="25">
        <v>40000</v>
      </c>
      <c r="G86" s="25">
        <v>47600</v>
      </c>
      <c r="H86" s="25">
        <v>66699</v>
      </c>
      <c r="I86" s="29">
        <f t="shared" si="3"/>
        <v>140.12394957983193</v>
      </c>
      <c r="J86" s="30">
        <f t="shared" si="4"/>
        <v>119</v>
      </c>
    </row>
    <row r="87" spans="1:10" ht="14.25">
      <c r="A87" s="71"/>
      <c r="B87" s="19" t="s">
        <v>184</v>
      </c>
      <c r="C87" s="5"/>
      <c r="D87" s="5"/>
      <c r="E87" s="5" t="s">
        <v>137</v>
      </c>
      <c r="F87" s="25">
        <v>0</v>
      </c>
      <c r="G87" s="25">
        <v>0</v>
      </c>
      <c r="H87" s="25">
        <v>280</v>
      </c>
      <c r="I87" s="29">
        <v>0</v>
      </c>
      <c r="J87" s="30">
        <v>0</v>
      </c>
    </row>
    <row r="88" spans="1:10" ht="14.25">
      <c r="A88" s="71"/>
      <c r="B88" s="19" t="s">
        <v>179</v>
      </c>
      <c r="C88" s="5"/>
      <c r="D88" s="5"/>
      <c r="E88" s="5" t="s">
        <v>178</v>
      </c>
      <c r="F88" s="25">
        <v>100000</v>
      </c>
      <c r="G88" s="25">
        <v>78000</v>
      </c>
      <c r="H88" s="25">
        <v>2950</v>
      </c>
      <c r="I88" s="29">
        <f t="shared" si="3"/>
        <v>3.782051282051282</v>
      </c>
      <c r="J88" s="30">
        <f t="shared" si="4"/>
        <v>78</v>
      </c>
    </row>
    <row r="89" spans="1:10" ht="14.25">
      <c r="A89" s="71"/>
      <c r="B89" s="19" t="s">
        <v>47</v>
      </c>
      <c r="C89" s="5"/>
      <c r="D89" s="5"/>
      <c r="E89" s="5" t="s">
        <v>135</v>
      </c>
      <c r="F89" s="25">
        <v>0</v>
      </c>
      <c r="G89" s="25">
        <v>0</v>
      </c>
      <c r="H89" s="25">
        <v>4</v>
      </c>
      <c r="I89" s="29">
        <v>0</v>
      </c>
      <c r="J89" s="30">
        <v>0</v>
      </c>
    </row>
    <row r="90" spans="1:10" ht="14.25">
      <c r="A90" s="71"/>
      <c r="B90" s="19" t="s">
        <v>45</v>
      </c>
      <c r="C90" s="5"/>
      <c r="D90" s="5"/>
      <c r="E90" s="5" t="s">
        <v>136</v>
      </c>
      <c r="F90" s="25">
        <v>10000</v>
      </c>
      <c r="G90" s="25">
        <v>17000</v>
      </c>
      <c r="H90" s="25">
        <v>20723</v>
      </c>
      <c r="I90" s="29">
        <f t="shared" si="3"/>
        <v>121.9</v>
      </c>
      <c r="J90" s="30">
        <f t="shared" si="4"/>
        <v>170</v>
      </c>
    </row>
    <row r="91" spans="1:10" ht="15">
      <c r="A91" s="33">
        <v>1</v>
      </c>
      <c r="B91" s="16" t="s">
        <v>244</v>
      </c>
      <c r="C91" s="16" t="s">
        <v>245</v>
      </c>
      <c r="D91" s="16" t="s">
        <v>246</v>
      </c>
      <c r="E91" s="16" t="s">
        <v>247</v>
      </c>
      <c r="F91" s="36">
        <v>6</v>
      </c>
      <c r="G91" s="36">
        <v>7</v>
      </c>
      <c r="H91" s="36">
        <v>8</v>
      </c>
      <c r="I91" s="34">
        <v>9</v>
      </c>
      <c r="J91" s="35">
        <v>10</v>
      </c>
    </row>
    <row r="92" spans="1:10" ht="14.25">
      <c r="A92" s="71"/>
      <c r="B92" s="19" t="s">
        <v>25</v>
      </c>
      <c r="C92" s="5"/>
      <c r="D92" s="5" t="s">
        <v>121</v>
      </c>
      <c r="E92" s="5" t="s">
        <v>134</v>
      </c>
      <c r="F92" s="25">
        <v>0</v>
      </c>
      <c r="G92" s="25">
        <v>59328</v>
      </c>
      <c r="H92" s="25">
        <v>60228</v>
      </c>
      <c r="I92" s="29">
        <f t="shared" si="3"/>
        <v>101.51699029126213</v>
      </c>
      <c r="J92" s="30">
        <v>0</v>
      </c>
    </row>
    <row r="93" spans="1:10" ht="14.25">
      <c r="A93" s="71"/>
      <c r="B93" s="19" t="s">
        <v>248</v>
      </c>
      <c r="C93" s="5"/>
      <c r="D93" s="5" t="s">
        <v>68</v>
      </c>
      <c r="E93" s="5" t="s">
        <v>148</v>
      </c>
      <c r="F93" s="25">
        <v>900</v>
      </c>
      <c r="G93" s="25">
        <v>900</v>
      </c>
      <c r="H93" s="25">
        <v>1931</v>
      </c>
      <c r="I93" s="29">
        <f t="shared" si="3"/>
        <v>214.55555555555557</v>
      </c>
      <c r="J93" s="30">
        <f t="shared" si="4"/>
        <v>100</v>
      </c>
    </row>
    <row r="94" spans="1:10" ht="15">
      <c r="A94" s="71" t="s">
        <v>57</v>
      </c>
      <c r="B94" s="13" t="s">
        <v>175</v>
      </c>
      <c r="C94" s="7" t="s">
        <v>138</v>
      </c>
      <c r="D94" s="7"/>
      <c r="E94" s="7"/>
      <c r="F94" s="21">
        <f>SUM(F95+F102+F108+F112)</f>
        <v>811767</v>
      </c>
      <c r="G94" s="21">
        <f>SUM(G95+G102+G108+G112)</f>
        <v>940504</v>
      </c>
      <c r="H94" s="21">
        <f>SUM(H95+H102+H108+H112)</f>
        <v>1041667</v>
      </c>
      <c r="I94" s="51">
        <f t="shared" si="3"/>
        <v>110.75625409354983</v>
      </c>
      <c r="J94" s="52">
        <f t="shared" si="4"/>
        <v>115.85886097858129</v>
      </c>
    </row>
    <row r="95" spans="1:10" ht="14.25">
      <c r="A95" s="71"/>
      <c r="B95" s="19" t="s">
        <v>77</v>
      </c>
      <c r="C95" s="5"/>
      <c r="D95" s="5" t="s">
        <v>139</v>
      </c>
      <c r="E95" s="5"/>
      <c r="F95" s="25">
        <f>SUM(F96:F101)</f>
        <v>28700</v>
      </c>
      <c r="G95" s="25">
        <f>SUM(G96:G101)</f>
        <v>28700</v>
      </c>
      <c r="H95" s="25">
        <f>SUM(H96:H101)</f>
        <v>20574</v>
      </c>
      <c r="I95" s="29">
        <f t="shared" si="3"/>
        <v>71.68641114982577</v>
      </c>
      <c r="J95" s="30">
        <f t="shared" si="4"/>
        <v>100</v>
      </c>
    </row>
    <row r="96" spans="1:10" ht="14.25">
      <c r="A96" s="71"/>
      <c r="B96" s="15" t="s">
        <v>41</v>
      </c>
      <c r="C96" s="5"/>
      <c r="D96" s="5"/>
      <c r="E96" s="5" t="s">
        <v>194</v>
      </c>
      <c r="F96" s="25">
        <v>25000</v>
      </c>
      <c r="G96" s="25">
        <v>25000</v>
      </c>
      <c r="H96" s="25">
        <v>13609</v>
      </c>
      <c r="I96" s="29">
        <f t="shared" si="3"/>
        <v>54.43599999999999</v>
      </c>
      <c r="J96" s="30">
        <f t="shared" si="4"/>
        <v>100</v>
      </c>
    </row>
    <row r="97" spans="1:10" ht="14.25">
      <c r="A97" s="71"/>
      <c r="B97" s="15" t="s">
        <v>41</v>
      </c>
      <c r="C97" s="5"/>
      <c r="D97" s="5"/>
      <c r="E97" s="5" t="s">
        <v>132</v>
      </c>
      <c r="F97" s="25">
        <v>0</v>
      </c>
      <c r="G97" s="25">
        <v>0</v>
      </c>
      <c r="H97" s="25">
        <v>2411</v>
      </c>
      <c r="I97" s="29">
        <v>0</v>
      </c>
      <c r="J97" s="30">
        <v>0</v>
      </c>
    </row>
    <row r="98" spans="1:10" ht="15.75" customHeight="1">
      <c r="A98" s="71"/>
      <c r="B98" s="15" t="s">
        <v>167</v>
      </c>
      <c r="C98" s="5"/>
      <c r="D98" s="5"/>
      <c r="E98" s="5" t="s">
        <v>133</v>
      </c>
      <c r="F98" s="25">
        <v>3000</v>
      </c>
      <c r="G98" s="25">
        <v>3000</v>
      </c>
      <c r="H98" s="25">
        <v>1964</v>
      </c>
      <c r="I98" s="29">
        <f t="shared" si="3"/>
        <v>65.46666666666667</v>
      </c>
      <c r="J98" s="30">
        <f t="shared" si="4"/>
        <v>100</v>
      </c>
    </row>
    <row r="99" spans="1:10" ht="14.25">
      <c r="A99" s="71"/>
      <c r="B99" s="15" t="s">
        <v>79</v>
      </c>
      <c r="C99" s="5"/>
      <c r="D99" s="5"/>
      <c r="E99" s="5" t="s">
        <v>134</v>
      </c>
      <c r="F99" s="25">
        <v>400</v>
      </c>
      <c r="G99" s="25">
        <v>400</v>
      </c>
      <c r="H99" s="25">
        <v>1954</v>
      </c>
      <c r="I99" s="29">
        <f t="shared" si="3"/>
        <v>488.5</v>
      </c>
      <c r="J99" s="30">
        <f t="shared" si="4"/>
        <v>100</v>
      </c>
    </row>
    <row r="100" spans="1:10" ht="14.25">
      <c r="A100" s="71"/>
      <c r="B100" s="15" t="s">
        <v>66</v>
      </c>
      <c r="C100" s="5"/>
      <c r="D100" s="5"/>
      <c r="E100" s="5" t="s">
        <v>135</v>
      </c>
      <c r="F100" s="25">
        <v>0</v>
      </c>
      <c r="G100" s="25">
        <v>0</v>
      </c>
      <c r="H100" s="25">
        <v>451</v>
      </c>
      <c r="I100" s="29">
        <v>0</v>
      </c>
      <c r="J100" s="30">
        <v>0</v>
      </c>
    </row>
    <row r="101" spans="1:10" ht="14.25">
      <c r="A101" s="71"/>
      <c r="B101" s="19" t="s">
        <v>45</v>
      </c>
      <c r="C101" s="5"/>
      <c r="D101" s="5"/>
      <c r="E101" s="5" t="s">
        <v>136</v>
      </c>
      <c r="F101" s="25">
        <v>300</v>
      </c>
      <c r="G101" s="25">
        <v>300</v>
      </c>
      <c r="H101" s="25">
        <v>185</v>
      </c>
      <c r="I101" s="29">
        <f t="shared" si="3"/>
        <v>61.66666666666667</v>
      </c>
      <c r="J101" s="30">
        <f t="shared" si="4"/>
        <v>100</v>
      </c>
    </row>
    <row r="102" spans="1:10" ht="14.25">
      <c r="A102" s="71"/>
      <c r="B102" s="15" t="s">
        <v>29</v>
      </c>
      <c r="C102" s="5"/>
      <c r="D102" s="5" t="s">
        <v>140</v>
      </c>
      <c r="E102" s="5"/>
      <c r="F102" s="25">
        <f>SUM(F103:F107)</f>
        <v>720000</v>
      </c>
      <c r="G102" s="25">
        <f>SUM(G103:G107)</f>
        <v>822316</v>
      </c>
      <c r="H102" s="25">
        <f>SUM(H103:H107)</f>
        <v>989284</v>
      </c>
      <c r="I102" s="29">
        <f t="shared" si="3"/>
        <v>120.30460309661979</v>
      </c>
      <c r="J102" s="30">
        <f t="shared" si="4"/>
        <v>114.21055555555554</v>
      </c>
    </row>
    <row r="103" spans="1:10" ht="14.25">
      <c r="A103" s="71"/>
      <c r="B103" s="15" t="s">
        <v>167</v>
      </c>
      <c r="C103" s="5"/>
      <c r="D103" s="5"/>
      <c r="E103" s="5" t="s">
        <v>133</v>
      </c>
      <c r="F103" s="25">
        <v>0</v>
      </c>
      <c r="G103" s="25">
        <v>0</v>
      </c>
      <c r="H103" s="25">
        <v>4057</v>
      </c>
      <c r="I103" s="29">
        <v>0</v>
      </c>
      <c r="J103" s="30">
        <v>0</v>
      </c>
    </row>
    <row r="104" spans="1:10" ht="14.25">
      <c r="A104" s="71"/>
      <c r="B104" s="15" t="s">
        <v>79</v>
      </c>
      <c r="C104" s="5"/>
      <c r="D104" s="5"/>
      <c r="E104" s="5" t="s">
        <v>134</v>
      </c>
      <c r="F104" s="25">
        <v>718200</v>
      </c>
      <c r="G104" s="25">
        <v>820516</v>
      </c>
      <c r="H104" s="25">
        <v>981139</v>
      </c>
      <c r="I104" s="29">
        <f t="shared" si="3"/>
        <v>119.57585226857246</v>
      </c>
      <c r="J104" s="30">
        <f t="shared" si="4"/>
        <v>114.24617098301309</v>
      </c>
    </row>
    <row r="105" spans="1:10" ht="14.25">
      <c r="A105" s="71"/>
      <c r="B105" s="19" t="s">
        <v>184</v>
      </c>
      <c r="C105" s="5"/>
      <c r="D105" s="5"/>
      <c r="E105" s="5" t="s">
        <v>137</v>
      </c>
      <c r="F105" s="25">
        <v>1200</v>
      </c>
      <c r="G105" s="25">
        <v>1200</v>
      </c>
      <c r="H105" s="25">
        <v>1984</v>
      </c>
      <c r="I105" s="29">
        <f t="shared" si="3"/>
        <v>165.33333333333334</v>
      </c>
      <c r="J105" s="30">
        <f t="shared" si="4"/>
        <v>100</v>
      </c>
    </row>
    <row r="106" spans="1:10" ht="14.25">
      <c r="A106" s="71"/>
      <c r="B106" s="15" t="s">
        <v>66</v>
      </c>
      <c r="C106" s="5"/>
      <c r="D106" s="5"/>
      <c r="E106" s="5" t="s">
        <v>135</v>
      </c>
      <c r="F106" s="25">
        <v>100</v>
      </c>
      <c r="G106" s="25">
        <v>100</v>
      </c>
      <c r="H106" s="25">
        <v>8</v>
      </c>
      <c r="I106" s="29">
        <f t="shared" si="3"/>
        <v>8</v>
      </c>
      <c r="J106" s="30">
        <f t="shared" si="4"/>
        <v>100</v>
      </c>
    </row>
    <row r="107" spans="1:10" ht="14.25">
      <c r="A107" s="71"/>
      <c r="B107" s="19" t="s">
        <v>45</v>
      </c>
      <c r="C107" s="5"/>
      <c r="D107" s="5"/>
      <c r="E107" s="5" t="s">
        <v>136</v>
      </c>
      <c r="F107" s="25">
        <v>500</v>
      </c>
      <c r="G107" s="25">
        <v>500</v>
      </c>
      <c r="H107" s="25">
        <v>2096</v>
      </c>
      <c r="I107" s="29">
        <f t="shared" si="3"/>
        <v>419.20000000000005</v>
      </c>
      <c r="J107" s="30">
        <f t="shared" si="4"/>
        <v>100</v>
      </c>
    </row>
    <row r="108" spans="1:10" ht="14.25">
      <c r="A108" s="71"/>
      <c r="B108" s="19" t="s">
        <v>30</v>
      </c>
      <c r="C108" s="5"/>
      <c r="D108" s="5" t="s">
        <v>141</v>
      </c>
      <c r="E108" s="5"/>
      <c r="F108" s="25">
        <f>SUM(F109:F111)</f>
        <v>63067</v>
      </c>
      <c r="G108" s="25">
        <f>SUM(G109:G111)</f>
        <v>63067</v>
      </c>
      <c r="H108" s="25">
        <f>SUM(H109:H111)</f>
        <v>5368</v>
      </c>
      <c r="I108" s="29">
        <f t="shared" si="3"/>
        <v>8.51158291975201</v>
      </c>
      <c r="J108" s="30">
        <f t="shared" si="4"/>
        <v>100</v>
      </c>
    </row>
    <row r="109" spans="1:10" ht="14.25">
      <c r="A109" s="71"/>
      <c r="B109" s="19" t="s">
        <v>41</v>
      </c>
      <c r="C109" s="5"/>
      <c r="D109" s="5"/>
      <c r="E109" s="5" t="s">
        <v>132</v>
      </c>
      <c r="F109" s="25">
        <v>63067</v>
      </c>
      <c r="G109" s="25">
        <v>63067</v>
      </c>
      <c r="H109" s="25">
        <v>3707</v>
      </c>
      <c r="I109" s="29">
        <f t="shared" si="3"/>
        <v>5.877875909746777</v>
      </c>
      <c r="J109" s="30">
        <f t="shared" si="4"/>
        <v>100</v>
      </c>
    </row>
    <row r="110" spans="1:10" ht="14.25">
      <c r="A110" s="71"/>
      <c r="B110" s="15" t="s">
        <v>66</v>
      </c>
      <c r="C110" s="5"/>
      <c r="D110" s="5"/>
      <c r="E110" s="5" t="s">
        <v>135</v>
      </c>
      <c r="F110" s="25">
        <v>0</v>
      </c>
      <c r="G110" s="25">
        <v>0</v>
      </c>
      <c r="H110" s="25">
        <v>4</v>
      </c>
      <c r="I110" s="29">
        <v>0</v>
      </c>
      <c r="J110" s="30">
        <v>0</v>
      </c>
    </row>
    <row r="111" spans="1:10" ht="14.25">
      <c r="A111" s="71"/>
      <c r="B111" s="19" t="s">
        <v>45</v>
      </c>
      <c r="C111" s="5"/>
      <c r="D111" s="5"/>
      <c r="E111" s="5" t="s">
        <v>136</v>
      </c>
      <c r="F111" s="25">
        <v>0</v>
      </c>
      <c r="G111" s="25">
        <v>0</v>
      </c>
      <c r="H111" s="25">
        <v>1657</v>
      </c>
      <c r="I111" s="29">
        <v>0</v>
      </c>
      <c r="J111" s="30">
        <v>0</v>
      </c>
    </row>
    <row r="112" spans="1:10" ht="14.25">
      <c r="A112" s="71"/>
      <c r="B112" s="19" t="s">
        <v>22</v>
      </c>
      <c r="C112" s="5"/>
      <c r="D112" s="5" t="s">
        <v>155</v>
      </c>
      <c r="E112" s="5" t="s">
        <v>136</v>
      </c>
      <c r="F112" s="25">
        <v>0</v>
      </c>
      <c r="G112" s="25">
        <v>26421</v>
      </c>
      <c r="H112" s="25">
        <v>26441</v>
      </c>
      <c r="I112" s="29">
        <f t="shared" si="3"/>
        <v>100.07569736194695</v>
      </c>
      <c r="J112" s="30">
        <v>0</v>
      </c>
    </row>
    <row r="113" spans="1:10" s="2" customFormat="1" ht="15">
      <c r="A113" s="71" t="s">
        <v>69</v>
      </c>
      <c r="B113" s="13" t="s">
        <v>176</v>
      </c>
      <c r="C113" s="7" t="s">
        <v>78</v>
      </c>
      <c r="D113" s="5"/>
      <c r="E113" s="5"/>
      <c r="F113" s="21">
        <f aca="true" t="shared" si="5" ref="F113:H114">SUM(F114)</f>
        <v>30000</v>
      </c>
      <c r="G113" s="21">
        <f t="shared" si="5"/>
        <v>30000</v>
      </c>
      <c r="H113" s="21">
        <f t="shared" si="5"/>
        <v>45192</v>
      </c>
      <c r="I113" s="51">
        <f t="shared" si="3"/>
        <v>150.64</v>
      </c>
      <c r="J113" s="52">
        <f t="shared" si="4"/>
        <v>100</v>
      </c>
    </row>
    <row r="114" spans="1:10" ht="14.25" customHeight="1">
      <c r="A114" s="71"/>
      <c r="B114" s="15" t="s">
        <v>81</v>
      </c>
      <c r="C114" s="5"/>
      <c r="D114" s="5" t="s">
        <v>80</v>
      </c>
      <c r="E114" s="5"/>
      <c r="F114" s="25">
        <f t="shared" si="5"/>
        <v>30000</v>
      </c>
      <c r="G114" s="25">
        <f t="shared" si="5"/>
        <v>30000</v>
      </c>
      <c r="H114" s="25">
        <f t="shared" si="5"/>
        <v>45192</v>
      </c>
      <c r="I114" s="29">
        <f t="shared" si="3"/>
        <v>150.64</v>
      </c>
      <c r="J114" s="30">
        <f t="shared" si="4"/>
        <v>100</v>
      </c>
    </row>
    <row r="115" spans="1:10" ht="14.25">
      <c r="A115" s="71"/>
      <c r="B115" s="15" t="s">
        <v>180</v>
      </c>
      <c r="C115" s="5"/>
      <c r="D115" s="5"/>
      <c r="E115" s="5" t="s">
        <v>136</v>
      </c>
      <c r="F115" s="25">
        <v>30000</v>
      </c>
      <c r="G115" s="25">
        <v>30000</v>
      </c>
      <c r="H115" s="25">
        <v>45192</v>
      </c>
      <c r="I115" s="29">
        <f t="shared" si="3"/>
        <v>150.64</v>
      </c>
      <c r="J115" s="30">
        <f t="shared" si="4"/>
        <v>100</v>
      </c>
    </row>
    <row r="116" spans="1:10" ht="15" customHeight="1">
      <c r="A116" s="71" t="s">
        <v>71</v>
      </c>
      <c r="B116" s="13" t="s">
        <v>31</v>
      </c>
      <c r="C116" s="7" t="s">
        <v>122</v>
      </c>
      <c r="D116" s="7"/>
      <c r="E116" s="7"/>
      <c r="F116" s="21">
        <f>SUM(F117+F123+F126+F132+F134)</f>
        <v>384300</v>
      </c>
      <c r="G116" s="21">
        <f>SUM(G117+G123+G126+G132+G134)</f>
        <v>399472</v>
      </c>
      <c r="H116" s="21">
        <f>SUM(H117+H123+H126+H132+H134)</f>
        <v>409533</v>
      </c>
      <c r="I116" s="51">
        <f t="shared" si="3"/>
        <v>102.51857451836423</v>
      </c>
      <c r="J116" s="52">
        <f t="shared" si="4"/>
        <v>103.9479573250065</v>
      </c>
    </row>
    <row r="117" spans="1:10" ht="14.25" customHeight="1">
      <c r="A117" s="71"/>
      <c r="B117" s="19" t="s">
        <v>72</v>
      </c>
      <c r="C117" s="5"/>
      <c r="D117" s="5" t="s">
        <v>125</v>
      </c>
      <c r="E117" s="5"/>
      <c r="F117" s="25">
        <f>SUM(F118:F122)</f>
        <v>130000</v>
      </c>
      <c r="G117" s="25">
        <f>SUM(G118:G122)</f>
        <v>130000</v>
      </c>
      <c r="H117" s="25">
        <f>SUM(H118:H122)</f>
        <v>135444</v>
      </c>
      <c r="I117" s="29">
        <f t="shared" si="3"/>
        <v>104.18769230769232</v>
      </c>
      <c r="J117" s="30">
        <f t="shared" si="4"/>
        <v>100</v>
      </c>
    </row>
    <row r="118" spans="1:10" ht="14.25" customHeight="1">
      <c r="A118" s="71"/>
      <c r="B118" s="15" t="s">
        <v>166</v>
      </c>
      <c r="C118" s="5"/>
      <c r="D118" s="5"/>
      <c r="E118" s="5" t="s">
        <v>133</v>
      </c>
      <c r="F118" s="25">
        <v>40000</v>
      </c>
      <c r="G118" s="25">
        <v>40000</v>
      </c>
      <c r="H118" s="25">
        <v>35920</v>
      </c>
      <c r="I118" s="29">
        <f t="shared" si="3"/>
        <v>89.8</v>
      </c>
      <c r="J118" s="30">
        <f t="shared" si="4"/>
        <v>100</v>
      </c>
    </row>
    <row r="119" spans="1:10" ht="14.25">
      <c r="A119" s="71"/>
      <c r="B119" s="15" t="s">
        <v>46</v>
      </c>
      <c r="C119" s="5"/>
      <c r="D119" s="5"/>
      <c r="E119" s="5" t="s">
        <v>134</v>
      </c>
      <c r="F119" s="25">
        <v>90000</v>
      </c>
      <c r="G119" s="25">
        <v>90000</v>
      </c>
      <c r="H119" s="25">
        <v>98935</v>
      </c>
      <c r="I119" s="29">
        <f t="shared" si="3"/>
        <v>109.92777777777778</v>
      </c>
      <c r="J119" s="30">
        <f t="shared" si="4"/>
        <v>100</v>
      </c>
    </row>
    <row r="120" spans="1:10" ht="14.25">
      <c r="A120" s="71"/>
      <c r="B120" s="19" t="s">
        <v>184</v>
      </c>
      <c r="C120" s="5"/>
      <c r="D120" s="5"/>
      <c r="E120" s="5" t="s">
        <v>137</v>
      </c>
      <c r="F120" s="25">
        <v>0</v>
      </c>
      <c r="G120" s="25">
        <v>0</v>
      </c>
      <c r="H120" s="25">
        <v>480</v>
      </c>
      <c r="I120" s="29">
        <v>0</v>
      </c>
      <c r="J120" s="30">
        <v>0</v>
      </c>
    </row>
    <row r="121" spans="1:10" ht="14.25">
      <c r="A121" s="71"/>
      <c r="B121" s="15" t="s">
        <v>66</v>
      </c>
      <c r="C121" s="5"/>
      <c r="D121" s="5"/>
      <c r="E121" s="5" t="s">
        <v>135</v>
      </c>
      <c r="F121" s="25">
        <v>0</v>
      </c>
      <c r="G121" s="25">
        <v>0</v>
      </c>
      <c r="H121" s="25">
        <v>55</v>
      </c>
      <c r="I121" s="29">
        <v>0</v>
      </c>
      <c r="J121" s="30">
        <v>0</v>
      </c>
    </row>
    <row r="122" spans="1:10" ht="14.25">
      <c r="A122" s="71"/>
      <c r="B122" s="19" t="s">
        <v>45</v>
      </c>
      <c r="C122" s="5"/>
      <c r="D122" s="5"/>
      <c r="E122" s="5" t="s">
        <v>136</v>
      </c>
      <c r="F122" s="25">
        <v>0</v>
      </c>
      <c r="G122" s="25">
        <v>0</v>
      </c>
      <c r="H122" s="25">
        <v>54</v>
      </c>
      <c r="I122" s="29">
        <v>0</v>
      </c>
      <c r="J122" s="30">
        <v>0</v>
      </c>
    </row>
    <row r="123" spans="1:10" ht="15" customHeight="1">
      <c r="A123" s="71"/>
      <c r="B123" s="15" t="s">
        <v>216</v>
      </c>
      <c r="C123" s="5"/>
      <c r="D123" s="5" t="s">
        <v>73</v>
      </c>
      <c r="E123" s="5"/>
      <c r="F123" s="25">
        <f>SUM(F124:F125)</f>
        <v>10200</v>
      </c>
      <c r="G123" s="25">
        <f>SUM(G124:G125)</f>
        <v>10200</v>
      </c>
      <c r="H123" s="25">
        <f>SUM(H124:H125)</f>
        <v>26856</v>
      </c>
      <c r="I123" s="29">
        <f t="shared" si="3"/>
        <v>263.2941176470588</v>
      </c>
      <c r="J123" s="30">
        <f t="shared" si="4"/>
        <v>100</v>
      </c>
    </row>
    <row r="124" spans="1:10" ht="15.75" customHeight="1">
      <c r="A124" s="71"/>
      <c r="B124" s="15" t="s">
        <v>166</v>
      </c>
      <c r="C124" s="5"/>
      <c r="D124" s="5"/>
      <c r="E124" s="5" t="s">
        <v>133</v>
      </c>
      <c r="F124" s="25">
        <v>10200</v>
      </c>
      <c r="G124" s="25">
        <v>10200</v>
      </c>
      <c r="H124" s="25">
        <v>26759</v>
      </c>
      <c r="I124" s="29">
        <f t="shared" si="3"/>
        <v>262.343137254902</v>
      </c>
      <c r="J124" s="30">
        <f t="shared" si="4"/>
        <v>100</v>
      </c>
    </row>
    <row r="125" spans="1:10" ht="15.75" customHeight="1">
      <c r="A125" s="71"/>
      <c r="B125" s="15" t="s">
        <v>66</v>
      </c>
      <c r="C125" s="5"/>
      <c r="D125" s="5"/>
      <c r="E125" s="5" t="s">
        <v>135</v>
      </c>
      <c r="F125" s="25">
        <v>0</v>
      </c>
      <c r="G125" s="25">
        <v>0</v>
      </c>
      <c r="H125" s="25">
        <v>97</v>
      </c>
      <c r="I125" s="29">
        <v>0</v>
      </c>
      <c r="J125" s="30">
        <v>0</v>
      </c>
    </row>
    <row r="126" spans="1:10" ht="14.25">
      <c r="A126" s="71"/>
      <c r="B126" s="19" t="s">
        <v>75</v>
      </c>
      <c r="C126" s="5"/>
      <c r="D126" s="5" t="s">
        <v>74</v>
      </c>
      <c r="E126" s="5"/>
      <c r="F126" s="25">
        <f>SUM(F127:F130)</f>
        <v>242800</v>
      </c>
      <c r="G126" s="25">
        <f>SUM(G127:G130)</f>
        <v>257972</v>
      </c>
      <c r="H126" s="25">
        <f>SUM(H127:H130)</f>
        <v>242478</v>
      </c>
      <c r="I126" s="29">
        <f t="shared" si="3"/>
        <v>93.99392182097282</v>
      </c>
      <c r="J126" s="30">
        <f t="shared" si="4"/>
        <v>106.24876441515651</v>
      </c>
    </row>
    <row r="127" spans="1:10" ht="14.25">
      <c r="A127" s="71"/>
      <c r="B127" s="19" t="s">
        <v>41</v>
      </c>
      <c r="C127" s="5"/>
      <c r="D127" s="5"/>
      <c r="E127" s="5" t="s">
        <v>132</v>
      </c>
      <c r="F127" s="25">
        <v>10000</v>
      </c>
      <c r="G127" s="25">
        <v>10000</v>
      </c>
      <c r="H127" s="25">
        <v>8430</v>
      </c>
      <c r="I127" s="29">
        <f t="shared" si="3"/>
        <v>84.3</v>
      </c>
      <c r="J127" s="30">
        <f t="shared" si="4"/>
        <v>100</v>
      </c>
    </row>
    <row r="128" spans="1:10" ht="14.25">
      <c r="A128" s="71"/>
      <c r="B128" s="19" t="s">
        <v>166</v>
      </c>
      <c r="C128" s="5"/>
      <c r="D128" s="5"/>
      <c r="E128" s="5" t="s">
        <v>133</v>
      </c>
      <c r="F128" s="25">
        <v>152800</v>
      </c>
      <c r="G128" s="25">
        <v>163436</v>
      </c>
      <c r="H128" s="25">
        <v>201703</v>
      </c>
      <c r="I128" s="29">
        <f t="shared" si="3"/>
        <v>123.4140581022541</v>
      </c>
      <c r="J128" s="30">
        <f t="shared" si="4"/>
        <v>106.96073298429319</v>
      </c>
    </row>
    <row r="129" spans="1:10" ht="14.25">
      <c r="A129" s="71"/>
      <c r="B129" s="19" t="s">
        <v>46</v>
      </c>
      <c r="C129" s="5"/>
      <c r="D129" s="5"/>
      <c r="E129" s="5" t="s">
        <v>134</v>
      </c>
      <c r="F129" s="25">
        <v>80000</v>
      </c>
      <c r="G129" s="25">
        <v>84536</v>
      </c>
      <c r="H129" s="25">
        <v>32327</v>
      </c>
      <c r="I129" s="29">
        <f t="shared" si="3"/>
        <v>38.240512917573575</v>
      </c>
      <c r="J129" s="30">
        <f t="shared" si="4"/>
        <v>105.67</v>
      </c>
    </row>
    <row r="130" spans="1:10" ht="14.25">
      <c r="A130" s="71"/>
      <c r="B130" s="15" t="s">
        <v>66</v>
      </c>
      <c r="C130" s="5"/>
      <c r="D130" s="5"/>
      <c r="E130" s="5" t="s">
        <v>135</v>
      </c>
      <c r="F130" s="25">
        <v>0</v>
      </c>
      <c r="G130" s="25">
        <v>0</v>
      </c>
      <c r="H130" s="25">
        <v>18</v>
      </c>
      <c r="I130" s="29">
        <v>0</v>
      </c>
      <c r="J130" s="30">
        <v>0</v>
      </c>
    </row>
    <row r="131" spans="1:10" ht="15">
      <c r="A131" s="33">
        <v>1</v>
      </c>
      <c r="B131" s="37" t="s">
        <v>244</v>
      </c>
      <c r="C131" s="16" t="s">
        <v>245</v>
      </c>
      <c r="D131" s="16" t="s">
        <v>246</v>
      </c>
      <c r="E131" s="16" t="s">
        <v>247</v>
      </c>
      <c r="F131" s="36">
        <v>6</v>
      </c>
      <c r="G131" s="36">
        <v>7</v>
      </c>
      <c r="H131" s="36">
        <v>8</v>
      </c>
      <c r="I131" s="34">
        <v>9</v>
      </c>
      <c r="J131" s="35">
        <v>10</v>
      </c>
    </row>
    <row r="132" spans="1:10" ht="14.25">
      <c r="A132" s="71"/>
      <c r="B132" s="15" t="s">
        <v>212</v>
      </c>
      <c r="C132" s="5"/>
      <c r="D132" s="5" t="s">
        <v>123</v>
      </c>
      <c r="E132" s="5"/>
      <c r="F132" s="25">
        <f>SUM(F133)</f>
        <v>0</v>
      </c>
      <c r="G132" s="25">
        <f>SUM(G133)</f>
        <v>0</v>
      </c>
      <c r="H132" s="25">
        <f>SUM(H133)</f>
        <v>19</v>
      </c>
      <c r="I132" s="29">
        <v>0</v>
      </c>
      <c r="J132" s="30">
        <v>0</v>
      </c>
    </row>
    <row r="133" spans="1:10" ht="14.25">
      <c r="A133" s="71"/>
      <c r="B133" s="15" t="s">
        <v>66</v>
      </c>
      <c r="C133" s="5"/>
      <c r="D133" s="5"/>
      <c r="E133" s="5" t="s">
        <v>135</v>
      </c>
      <c r="F133" s="25">
        <v>0</v>
      </c>
      <c r="G133" s="25">
        <v>0</v>
      </c>
      <c r="H133" s="25">
        <v>19</v>
      </c>
      <c r="I133" s="29">
        <v>0</v>
      </c>
      <c r="J133" s="30">
        <v>0</v>
      </c>
    </row>
    <row r="134" spans="1:10" ht="14.25">
      <c r="A134" s="71"/>
      <c r="B134" s="15" t="s">
        <v>157</v>
      </c>
      <c r="C134" s="5"/>
      <c r="D134" s="5" t="s">
        <v>158</v>
      </c>
      <c r="E134" s="5"/>
      <c r="F134" s="25">
        <f>SUM(F135)</f>
        <v>1300</v>
      </c>
      <c r="G134" s="25">
        <f>SUM(G135)</f>
        <v>1300</v>
      </c>
      <c r="H134" s="25">
        <f>SUM(H135)</f>
        <v>4736</v>
      </c>
      <c r="I134" s="29">
        <f t="shared" si="3"/>
        <v>364.3076923076923</v>
      </c>
      <c r="J134" s="30">
        <f t="shared" si="4"/>
        <v>100</v>
      </c>
    </row>
    <row r="135" spans="1:10" ht="14.25">
      <c r="A135" s="71"/>
      <c r="B135" s="15" t="s">
        <v>166</v>
      </c>
      <c r="C135" s="5"/>
      <c r="D135" s="5"/>
      <c r="E135" s="5" t="s">
        <v>133</v>
      </c>
      <c r="F135" s="25">
        <v>1300</v>
      </c>
      <c r="G135" s="25">
        <v>1300</v>
      </c>
      <c r="H135" s="25">
        <v>4736</v>
      </c>
      <c r="I135" s="29">
        <f t="shared" si="3"/>
        <v>364.3076923076923</v>
      </c>
      <c r="J135" s="30">
        <f t="shared" si="4"/>
        <v>100</v>
      </c>
    </row>
    <row r="136" spans="1:10" ht="15">
      <c r="A136" s="71" t="s">
        <v>76</v>
      </c>
      <c r="B136" s="17" t="s">
        <v>238</v>
      </c>
      <c r="C136" s="16" t="s">
        <v>236</v>
      </c>
      <c r="D136" s="16"/>
      <c r="E136" s="16"/>
      <c r="F136" s="27">
        <f aca="true" t="shared" si="6" ref="F136:H137">SUM(F137)</f>
        <v>0</v>
      </c>
      <c r="G136" s="27">
        <f t="shared" si="6"/>
        <v>0</v>
      </c>
      <c r="H136" s="27">
        <f t="shared" si="6"/>
        <v>5319</v>
      </c>
      <c r="I136" s="51">
        <v>0</v>
      </c>
      <c r="J136" s="52">
        <v>0</v>
      </c>
    </row>
    <row r="137" spans="1:10" ht="14.25">
      <c r="A137" s="71"/>
      <c r="B137" s="15" t="s">
        <v>239</v>
      </c>
      <c r="C137" s="5"/>
      <c r="D137" s="5" t="s">
        <v>237</v>
      </c>
      <c r="E137" s="5"/>
      <c r="F137" s="25">
        <f t="shared" si="6"/>
        <v>0</v>
      </c>
      <c r="G137" s="25">
        <f t="shared" si="6"/>
        <v>0</v>
      </c>
      <c r="H137" s="25">
        <f t="shared" si="6"/>
        <v>5319</v>
      </c>
      <c r="I137" s="29">
        <v>0</v>
      </c>
      <c r="J137" s="30">
        <v>0</v>
      </c>
    </row>
    <row r="138" spans="1:10" ht="14.25">
      <c r="A138" s="71"/>
      <c r="B138" s="15" t="s">
        <v>66</v>
      </c>
      <c r="C138" s="5"/>
      <c r="D138" s="5"/>
      <c r="E138" s="5" t="s">
        <v>135</v>
      </c>
      <c r="F138" s="25">
        <v>0</v>
      </c>
      <c r="G138" s="25">
        <v>0</v>
      </c>
      <c r="H138" s="25">
        <v>5319</v>
      </c>
      <c r="I138" s="29">
        <v>0</v>
      </c>
      <c r="J138" s="30">
        <v>0</v>
      </c>
    </row>
    <row r="139" spans="1:10" ht="15">
      <c r="A139" s="71" t="s">
        <v>82</v>
      </c>
      <c r="B139" s="13" t="s">
        <v>192</v>
      </c>
      <c r="C139" s="7" t="s">
        <v>190</v>
      </c>
      <c r="D139" s="5"/>
      <c r="E139" s="5"/>
      <c r="F139" s="21">
        <f>SUM(F140)</f>
        <v>0</v>
      </c>
      <c r="G139" s="21">
        <f>SUM(G140)</f>
        <v>17529</v>
      </c>
      <c r="H139" s="21">
        <f>SUM(H140)</f>
        <v>17675</v>
      </c>
      <c r="I139" s="51">
        <f aca="true" t="shared" si="7" ref="I139:I193">SUM(H139/G139*100)</f>
        <v>100.83290547093388</v>
      </c>
      <c r="J139" s="52">
        <v>0</v>
      </c>
    </row>
    <row r="140" spans="1:10" ht="15" thickBot="1">
      <c r="A140" s="78"/>
      <c r="B140" s="53" t="s">
        <v>240</v>
      </c>
      <c r="C140" s="6"/>
      <c r="D140" s="6" t="s">
        <v>191</v>
      </c>
      <c r="E140" s="6" t="s">
        <v>136</v>
      </c>
      <c r="F140" s="28">
        <v>0</v>
      </c>
      <c r="G140" s="28">
        <v>17529</v>
      </c>
      <c r="H140" s="28">
        <v>17675</v>
      </c>
      <c r="I140" s="31">
        <f t="shared" si="7"/>
        <v>100.83290547093388</v>
      </c>
      <c r="J140" s="32">
        <v>0</v>
      </c>
    </row>
    <row r="141" spans="1:10" ht="15.75" thickBot="1">
      <c r="A141" s="65"/>
      <c r="B141" s="63" t="s">
        <v>126</v>
      </c>
      <c r="C141" s="58"/>
      <c r="D141" s="58"/>
      <c r="E141" s="58"/>
      <c r="F141" s="59">
        <f>SUM(F142)</f>
        <v>28073112</v>
      </c>
      <c r="G141" s="59">
        <f>SUM(G142)</f>
        <v>29317116</v>
      </c>
      <c r="H141" s="59">
        <f>SUM(H142)</f>
        <v>29316716</v>
      </c>
      <c r="I141" s="60">
        <f t="shared" si="7"/>
        <v>99.99863560931436</v>
      </c>
      <c r="J141" s="61">
        <f>SUM(G141/F141*100)</f>
        <v>104.43130066948045</v>
      </c>
    </row>
    <row r="142" spans="1:10" ht="14.25" customHeight="1">
      <c r="A142" s="70" t="s">
        <v>83</v>
      </c>
      <c r="B142" s="38" t="s">
        <v>53</v>
      </c>
      <c r="C142" s="55" t="s">
        <v>54</v>
      </c>
      <c r="D142" s="55"/>
      <c r="E142" s="55"/>
      <c r="F142" s="39">
        <f>SUM(F143:F146)</f>
        <v>28073112</v>
      </c>
      <c r="G142" s="39">
        <f>SUM(G143:G146)</f>
        <v>29317116</v>
      </c>
      <c r="H142" s="39">
        <f>SUM(H143:H146)</f>
        <v>29316716</v>
      </c>
      <c r="I142" s="49">
        <f t="shared" si="7"/>
        <v>99.99863560931436</v>
      </c>
      <c r="J142" s="50">
        <f>SUM(G142/F142*100)</f>
        <v>104.43130066948045</v>
      </c>
    </row>
    <row r="143" spans="1:10" ht="29.25" customHeight="1">
      <c r="A143" s="71"/>
      <c r="B143" s="15" t="s">
        <v>84</v>
      </c>
      <c r="C143" s="5"/>
      <c r="D143" s="5" t="s">
        <v>85</v>
      </c>
      <c r="E143" s="5" t="s">
        <v>149</v>
      </c>
      <c r="F143" s="25">
        <v>24914446</v>
      </c>
      <c r="G143" s="25">
        <v>25372804</v>
      </c>
      <c r="H143" s="25">
        <v>25372404</v>
      </c>
      <c r="I143" s="29">
        <f t="shared" si="7"/>
        <v>99.9984235088877</v>
      </c>
      <c r="J143" s="30">
        <f>SUM(G143/F143*100)</f>
        <v>101.83972784303532</v>
      </c>
    </row>
    <row r="144" spans="1:10" ht="29.25" customHeight="1">
      <c r="A144" s="71"/>
      <c r="B144" s="15" t="s">
        <v>224</v>
      </c>
      <c r="C144" s="5"/>
      <c r="D144" s="5" t="s">
        <v>222</v>
      </c>
      <c r="E144" s="5" t="s">
        <v>223</v>
      </c>
      <c r="F144" s="25">
        <v>0</v>
      </c>
      <c r="G144" s="25">
        <v>785248</v>
      </c>
      <c r="H144" s="25">
        <v>785248</v>
      </c>
      <c r="I144" s="29">
        <f t="shared" si="7"/>
        <v>100</v>
      </c>
      <c r="J144" s="30">
        <v>0</v>
      </c>
    </row>
    <row r="145" spans="1:10" ht="29.25" customHeight="1">
      <c r="A145" s="71"/>
      <c r="B145" s="15" t="s">
        <v>156</v>
      </c>
      <c r="C145" s="5"/>
      <c r="D145" s="5" t="s">
        <v>86</v>
      </c>
      <c r="E145" s="5" t="s">
        <v>149</v>
      </c>
      <c r="F145" s="25">
        <v>2325372</v>
      </c>
      <c r="G145" s="25">
        <v>2325372</v>
      </c>
      <c r="H145" s="25">
        <v>2325372</v>
      </c>
      <c r="I145" s="29">
        <f t="shared" si="7"/>
        <v>100</v>
      </c>
      <c r="J145" s="30">
        <f>SUM(G145/F145*100)</f>
        <v>100</v>
      </c>
    </row>
    <row r="146" spans="1:10" ht="16.5" customHeight="1" thickBot="1">
      <c r="A146" s="78"/>
      <c r="B146" s="53" t="s">
        <v>165</v>
      </c>
      <c r="C146" s="6"/>
      <c r="D146" s="6" t="s">
        <v>161</v>
      </c>
      <c r="E146" s="6" t="s">
        <v>149</v>
      </c>
      <c r="F146" s="28">
        <v>833294</v>
      </c>
      <c r="G146" s="28">
        <v>833692</v>
      </c>
      <c r="H146" s="28">
        <v>833692</v>
      </c>
      <c r="I146" s="31">
        <f t="shared" si="7"/>
        <v>100</v>
      </c>
      <c r="J146" s="32">
        <f>SUM(G146/F146*100)</f>
        <v>100.04776225437841</v>
      </c>
    </row>
    <row r="147" spans="1:10" ht="15.75" thickBot="1">
      <c r="A147" s="56"/>
      <c r="B147" s="63" t="s">
        <v>159</v>
      </c>
      <c r="C147" s="64"/>
      <c r="D147" s="58"/>
      <c r="E147" s="58"/>
      <c r="F147" s="59">
        <f>SUM(F148+F150+F156+F158+F161+F166+F168+F171+F175)</f>
        <v>1512600</v>
      </c>
      <c r="G147" s="59">
        <f>SUM(G148+G150+G156+G158+G161+G166+G168+G171+G175)</f>
        <v>4225961</v>
      </c>
      <c r="H147" s="59">
        <f>SUM(H148+H150+H156+H158+H161+H166+H168+H171+H175)</f>
        <v>3783046</v>
      </c>
      <c r="I147" s="60">
        <f t="shared" si="7"/>
        <v>89.51918865318444</v>
      </c>
      <c r="J147" s="61">
        <f>SUM(G147/F147*100)</f>
        <v>279.38390850191723</v>
      </c>
    </row>
    <row r="148" spans="1:10" ht="15">
      <c r="A148" s="70" t="s">
        <v>87</v>
      </c>
      <c r="B148" s="38" t="s">
        <v>34</v>
      </c>
      <c r="C148" s="62">
        <v>600</v>
      </c>
      <c r="D148" s="55"/>
      <c r="E148" s="55"/>
      <c r="F148" s="39">
        <f>SUM(F149)</f>
        <v>0</v>
      </c>
      <c r="G148" s="39">
        <f>SUM(G149)</f>
        <v>125000</v>
      </c>
      <c r="H148" s="39">
        <f>SUM(H149)</f>
        <v>52141</v>
      </c>
      <c r="I148" s="49">
        <f t="shared" si="7"/>
        <v>41.7128</v>
      </c>
      <c r="J148" s="50">
        <v>0</v>
      </c>
    </row>
    <row r="149" spans="1:10" ht="14.25">
      <c r="A149" s="71"/>
      <c r="B149" s="15" t="s">
        <v>35</v>
      </c>
      <c r="C149" s="8"/>
      <c r="D149" s="5" t="s">
        <v>105</v>
      </c>
      <c r="E149" s="5" t="s">
        <v>188</v>
      </c>
      <c r="F149" s="25">
        <v>0</v>
      </c>
      <c r="G149" s="25">
        <v>125000</v>
      </c>
      <c r="H149" s="25">
        <v>52141</v>
      </c>
      <c r="I149" s="29">
        <f t="shared" si="7"/>
        <v>41.7128</v>
      </c>
      <c r="J149" s="30">
        <v>0</v>
      </c>
    </row>
    <row r="150" spans="1:10" ht="15">
      <c r="A150" s="71" t="s">
        <v>91</v>
      </c>
      <c r="B150" s="18" t="s">
        <v>38</v>
      </c>
      <c r="C150" s="7" t="s">
        <v>88</v>
      </c>
      <c r="D150" s="8"/>
      <c r="E150" s="5"/>
      <c r="F150" s="21">
        <f>SUM(F151+F155)</f>
        <v>19000</v>
      </c>
      <c r="G150" s="21">
        <f>SUM(G151+G155)</f>
        <v>140228</v>
      </c>
      <c r="H150" s="21">
        <f>SUM(H151+H155)</f>
        <v>137620</v>
      </c>
      <c r="I150" s="51">
        <f t="shared" si="7"/>
        <v>98.14017172034116</v>
      </c>
      <c r="J150" s="52">
        <f>SUM(G150/F150*100)</f>
        <v>738.042105263158</v>
      </c>
    </row>
    <row r="151" spans="1:10" ht="15">
      <c r="A151" s="71"/>
      <c r="B151" s="19" t="s">
        <v>215</v>
      </c>
      <c r="C151" s="7"/>
      <c r="D151" s="10">
        <v>75020</v>
      </c>
      <c r="E151" s="5"/>
      <c r="F151" s="26">
        <f>SUM(F152:F154)</f>
        <v>0</v>
      </c>
      <c r="G151" s="26">
        <f>SUM(G152:G154)</f>
        <v>122228</v>
      </c>
      <c r="H151" s="26">
        <f>SUM(H152:H154)</f>
        <v>119642</v>
      </c>
      <c r="I151" s="29">
        <f t="shared" si="7"/>
        <v>97.88428183394967</v>
      </c>
      <c r="J151" s="30">
        <v>0</v>
      </c>
    </row>
    <row r="152" spans="1:10" ht="15">
      <c r="A152" s="71"/>
      <c r="B152" s="15"/>
      <c r="C152" s="7"/>
      <c r="D152" s="10"/>
      <c r="E152" s="5" t="s">
        <v>206</v>
      </c>
      <c r="F152" s="25">
        <v>0</v>
      </c>
      <c r="G152" s="25">
        <v>42000</v>
      </c>
      <c r="H152" s="25">
        <v>41951</v>
      </c>
      <c r="I152" s="29">
        <f t="shared" si="7"/>
        <v>99.88333333333334</v>
      </c>
      <c r="J152" s="30">
        <v>0</v>
      </c>
    </row>
    <row r="153" spans="1:10" ht="15">
      <c r="A153" s="71"/>
      <c r="B153" s="15"/>
      <c r="C153" s="7"/>
      <c r="D153" s="10"/>
      <c r="E153" s="5" t="s">
        <v>188</v>
      </c>
      <c r="F153" s="25">
        <v>0</v>
      </c>
      <c r="G153" s="25">
        <v>32182</v>
      </c>
      <c r="H153" s="25">
        <v>29646</v>
      </c>
      <c r="I153" s="29">
        <f t="shared" si="7"/>
        <v>92.11981853209869</v>
      </c>
      <c r="J153" s="30">
        <v>0</v>
      </c>
    </row>
    <row r="154" spans="1:10" ht="15">
      <c r="A154" s="71"/>
      <c r="B154" s="15"/>
      <c r="C154" s="7"/>
      <c r="D154" s="10"/>
      <c r="E154" s="5" t="s">
        <v>151</v>
      </c>
      <c r="F154" s="25">
        <v>0</v>
      </c>
      <c r="G154" s="25">
        <v>48046</v>
      </c>
      <c r="H154" s="25">
        <v>48045</v>
      </c>
      <c r="I154" s="29">
        <f t="shared" si="7"/>
        <v>99.99791866128294</v>
      </c>
      <c r="J154" s="30">
        <v>0</v>
      </c>
    </row>
    <row r="155" spans="1:10" ht="31.5" customHeight="1">
      <c r="A155" s="71"/>
      <c r="B155" s="15" t="s">
        <v>90</v>
      </c>
      <c r="C155" s="5"/>
      <c r="D155" s="5" t="s">
        <v>89</v>
      </c>
      <c r="E155" s="5" t="s">
        <v>150</v>
      </c>
      <c r="F155" s="25">
        <v>19000</v>
      </c>
      <c r="G155" s="25">
        <v>18000</v>
      </c>
      <c r="H155" s="25">
        <v>17978</v>
      </c>
      <c r="I155" s="29">
        <f t="shared" si="7"/>
        <v>99.87777777777778</v>
      </c>
      <c r="J155" s="30">
        <f>SUM(G155/F155*100)</f>
        <v>94.73684210526315</v>
      </c>
    </row>
    <row r="156" spans="1:10" ht="15">
      <c r="A156" s="71" t="s">
        <v>95</v>
      </c>
      <c r="B156" s="13" t="s">
        <v>17</v>
      </c>
      <c r="C156" s="7" t="s">
        <v>93</v>
      </c>
      <c r="D156" s="7"/>
      <c r="E156" s="7"/>
      <c r="F156" s="21">
        <f>SUM(F157)</f>
        <v>0</v>
      </c>
      <c r="G156" s="21">
        <f>SUM(G157)</f>
        <v>55000</v>
      </c>
      <c r="H156" s="21">
        <f>SUM(H157)</f>
        <v>55000</v>
      </c>
      <c r="I156" s="51">
        <f t="shared" si="7"/>
        <v>100</v>
      </c>
      <c r="J156" s="52">
        <v>0</v>
      </c>
    </row>
    <row r="157" spans="1:10" ht="28.5">
      <c r="A157" s="71"/>
      <c r="B157" s="15" t="s">
        <v>186</v>
      </c>
      <c r="C157" s="5"/>
      <c r="D157" s="5" t="s">
        <v>118</v>
      </c>
      <c r="E157" s="5" t="s">
        <v>151</v>
      </c>
      <c r="F157" s="25">
        <v>0</v>
      </c>
      <c r="G157" s="25">
        <v>55000</v>
      </c>
      <c r="H157" s="25">
        <v>55000</v>
      </c>
      <c r="I157" s="29">
        <f t="shared" si="7"/>
        <v>100</v>
      </c>
      <c r="J157" s="30">
        <v>0</v>
      </c>
    </row>
    <row r="158" spans="1:10" ht="15">
      <c r="A158" s="71" t="s">
        <v>97</v>
      </c>
      <c r="B158" s="18" t="s">
        <v>24</v>
      </c>
      <c r="C158" s="7" t="s">
        <v>60</v>
      </c>
      <c r="D158" s="7"/>
      <c r="E158" s="7"/>
      <c r="F158" s="21">
        <f>SUM(F159:F160)</f>
        <v>0</v>
      </c>
      <c r="G158" s="21">
        <f>SUM(G159:G160)</f>
        <v>416284</v>
      </c>
      <c r="H158" s="21">
        <f>SUM(H159:H160)</f>
        <v>376187</v>
      </c>
      <c r="I158" s="51">
        <f t="shared" si="7"/>
        <v>90.36787385534876</v>
      </c>
      <c r="J158" s="52">
        <v>0</v>
      </c>
    </row>
    <row r="159" spans="1:10" ht="14.25">
      <c r="A159" s="71"/>
      <c r="B159" s="19" t="s">
        <v>96</v>
      </c>
      <c r="C159" s="5"/>
      <c r="D159" s="5" t="s">
        <v>63</v>
      </c>
      <c r="E159" s="5" t="s">
        <v>151</v>
      </c>
      <c r="F159" s="25">
        <v>0</v>
      </c>
      <c r="G159" s="25">
        <v>370684</v>
      </c>
      <c r="H159" s="25">
        <v>332817</v>
      </c>
      <c r="I159" s="29">
        <f t="shared" si="7"/>
        <v>89.7845604342243</v>
      </c>
      <c r="J159" s="30">
        <v>0</v>
      </c>
    </row>
    <row r="160" spans="1:10" ht="14.25">
      <c r="A160" s="71"/>
      <c r="B160" s="19" t="s">
        <v>25</v>
      </c>
      <c r="C160" s="5"/>
      <c r="D160" s="5" t="s">
        <v>121</v>
      </c>
      <c r="E160" s="5" t="s">
        <v>150</v>
      </c>
      <c r="F160" s="25">
        <v>0</v>
      </c>
      <c r="G160" s="25">
        <v>45600</v>
      </c>
      <c r="H160" s="25">
        <v>43370</v>
      </c>
      <c r="I160" s="29">
        <f t="shared" si="7"/>
        <v>95.10964912280701</v>
      </c>
      <c r="J160" s="30">
        <v>0</v>
      </c>
    </row>
    <row r="161" spans="1:10" ht="15">
      <c r="A161" s="71" t="s">
        <v>98</v>
      </c>
      <c r="B161" s="18" t="s">
        <v>210</v>
      </c>
      <c r="C161" s="7" t="s">
        <v>208</v>
      </c>
      <c r="D161" s="12"/>
      <c r="E161" s="5"/>
      <c r="F161" s="21">
        <f>SUM(F162)</f>
        <v>0</v>
      </c>
      <c r="G161" s="21">
        <f>SUM(G162)</f>
        <v>511858</v>
      </c>
      <c r="H161" s="21">
        <f>SUM(H162)</f>
        <v>507179</v>
      </c>
      <c r="I161" s="51">
        <f t="shared" si="7"/>
        <v>99.08587928683346</v>
      </c>
      <c r="J161" s="52">
        <v>0</v>
      </c>
    </row>
    <row r="162" spans="1:10" ht="15">
      <c r="A162" s="71"/>
      <c r="B162" s="19" t="s">
        <v>211</v>
      </c>
      <c r="C162" s="7"/>
      <c r="D162" s="5" t="s">
        <v>209</v>
      </c>
      <c r="E162" s="5"/>
      <c r="F162" s="25">
        <f>SUM(F163:F164)</f>
        <v>0</v>
      </c>
      <c r="G162" s="25">
        <f>SUM(G163:G164)</f>
        <v>511858</v>
      </c>
      <c r="H162" s="25">
        <f>SUM(H163:H164)</f>
        <v>507179</v>
      </c>
      <c r="I162" s="29">
        <f t="shared" si="7"/>
        <v>99.08587928683346</v>
      </c>
      <c r="J162" s="30">
        <v>0</v>
      </c>
    </row>
    <row r="163" spans="1:10" ht="15">
      <c r="A163" s="71"/>
      <c r="B163" s="19"/>
      <c r="C163" s="7"/>
      <c r="D163" s="5"/>
      <c r="E163" s="5" t="s">
        <v>227</v>
      </c>
      <c r="F163" s="25">
        <v>0</v>
      </c>
      <c r="G163" s="25">
        <v>383894</v>
      </c>
      <c r="H163" s="25">
        <v>380385</v>
      </c>
      <c r="I163" s="29">
        <f t="shared" si="7"/>
        <v>99.08594559956654</v>
      </c>
      <c r="J163" s="30">
        <v>0</v>
      </c>
    </row>
    <row r="164" spans="1:10" ht="14.25">
      <c r="A164" s="71"/>
      <c r="B164" s="19"/>
      <c r="C164" s="5"/>
      <c r="D164" s="5"/>
      <c r="E164" s="5" t="s">
        <v>228</v>
      </c>
      <c r="F164" s="25">
        <v>0</v>
      </c>
      <c r="G164" s="25">
        <v>127964</v>
      </c>
      <c r="H164" s="25">
        <v>126794</v>
      </c>
      <c r="I164" s="29">
        <f t="shared" si="7"/>
        <v>99.08568034759776</v>
      </c>
      <c r="J164" s="30">
        <v>0</v>
      </c>
    </row>
    <row r="165" spans="1:10" ht="15">
      <c r="A165" s="33">
        <v>1</v>
      </c>
      <c r="B165" s="16" t="s">
        <v>244</v>
      </c>
      <c r="C165" s="16" t="s">
        <v>245</v>
      </c>
      <c r="D165" s="16" t="s">
        <v>246</v>
      </c>
      <c r="E165" s="16" t="s">
        <v>247</v>
      </c>
      <c r="F165" s="36">
        <v>6</v>
      </c>
      <c r="G165" s="36">
        <v>7</v>
      </c>
      <c r="H165" s="36">
        <v>8</v>
      </c>
      <c r="I165" s="34">
        <v>9</v>
      </c>
      <c r="J165" s="35">
        <v>10</v>
      </c>
    </row>
    <row r="166" spans="1:10" ht="15">
      <c r="A166" s="71" t="s">
        <v>103</v>
      </c>
      <c r="B166" s="18" t="s">
        <v>19</v>
      </c>
      <c r="C166" s="7" t="s">
        <v>70</v>
      </c>
      <c r="D166" s="7"/>
      <c r="E166" s="7"/>
      <c r="F166" s="21">
        <f>SUM(F167)</f>
        <v>0</v>
      </c>
      <c r="G166" s="21">
        <f>SUM(G167)</f>
        <v>35056</v>
      </c>
      <c r="H166" s="21">
        <f>SUM(H167)</f>
        <v>35056</v>
      </c>
      <c r="I166" s="51">
        <f t="shared" si="7"/>
        <v>100</v>
      </c>
      <c r="J166" s="52">
        <v>0</v>
      </c>
    </row>
    <row r="167" spans="1:10" ht="14.25">
      <c r="A167" s="71"/>
      <c r="B167" s="19" t="s">
        <v>189</v>
      </c>
      <c r="C167" s="5"/>
      <c r="D167" s="5" t="s">
        <v>187</v>
      </c>
      <c r="E167" s="5" t="s">
        <v>188</v>
      </c>
      <c r="F167" s="25">
        <v>0</v>
      </c>
      <c r="G167" s="25">
        <v>35056</v>
      </c>
      <c r="H167" s="25">
        <v>35056</v>
      </c>
      <c r="I167" s="29">
        <f t="shared" si="7"/>
        <v>100</v>
      </c>
      <c r="J167" s="30">
        <v>0</v>
      </c>
    </row>
    <row r="168" spans="1:10" ht="15">
      <c r="A168" s="71" t="s">
        <v>106</v>
      </c>
      <c r="B168" s="13" t="s">
        <v>175</v>
      </c>
      <c r="C168" s="7" t="s">
        <v>138</v>
      </c>
      <c r="D168" s="7"/>
      <c r="E168" s="7"/>
      <c r="F168" s="21">
        <f>SUM(F169:F170)</f>
        <v>1493600</v>
      </c>
      <c r="G168" s="21">
        <f>SUM(G169:G170)</f>
        <v>1493600</v>
      </c>
      <c r="H168" s="21">
        <f>SUM(H169:H170)</f>
        <v>1381221</v>
      </c>
      <c r="I168" s="51">
        <f t="shared" si="7"/>
        <v>92.47596411355116</v>
      </c>
      <c r="J168" s="52">
        <f>SUM(G168/F168*100)</f>
        <v>100</v>
      </c>
    </row>
    <row r="169" spans="1:10" ht="14.25">
      <c r="A169" s="71"/>
      <c r="B169" s="19" t="s">
        <v>28</v>
      </c>
      <c r="C169" s="5"/>
      <c r="D169" s="5" t="s">
        <v>139</v>
      </c>
      <c r="E169" s="5" t="s">
        <v>185</v>
      </c>
      <c r="F169" s="25">
        <v>1443000</v>
      </c>
      <c r="G169" s="25">
        <v>1443000</v>
      </c>
      <c r="H169" s="25">
        <v>1319625</v>
      </c>
      <c r="I169" s="29">
        <f t="shared" si="7"/>
        <v>91.45010395010395</v>
      </c>
      <c r="J169" s="30">
        <f>SUM(G169/F169*100)</f>
        <v>100</v>
      </c>
    </row>
    <row r="170" spans="1:10" ht="14.25">
      <c r="A170" s="71"/>
      <c r="B170" s="19" t="s">
        <v>30</v>
      </c>
      <c r="C170" s="5"/>
      <c r="D170" s="5" t="s">
        <v>141</v>
      </c>
      <c r="E170" s="5" t="s">
        <v>185</v>
      </c>
      <c r="F170" s="25">
        <v>50600</v>
      </c>
      <c r="G170" s="25">
        <v>50600</v>
      </c>
      <c r="H170" s="25">
        <v>61596</v>
      </c>
      <c r="I170" s="29">
        <f t="shared" si="7"/>
        <v>121.73122529644269</v>
      </c>
      <c r="J170" s="30">
        <f>SUM(G170/F170*100)</f>
        <v>100</v>
      </c>
    </row>
    <row r="171" spans="1:10" ht="15">
      <c r="A171" s="71" t="s">
        <v>108</v>
      </c>
      <c r="B171" s="13" t="s">
        <v>31</v>
      </c>
      <c r="C171" s="7" t="s">
        <v>122</v>
      </c>
      <c r="D171" s="5"/>
      <c r="E171" s="5"/>
      <c r="F171" s="21">
        <f>SUM(F172)</f>
        <v>0</v>
      </c>
      <c r="G171" s="21">
        <f>SUM(G172)</f>
        <v>848935</v>
      </c>
      <c r="H171" s="21">
        <f>SUM(H172)</f>
        <v>638642</v>
      </c>
      <c r="I171" s="51">
        <f t="shared" si="7"/>
        <v>75.22860996424933</v>
      </c>
      <c r="J171" s="52">
        <v>0</v>
      </c>
    </row>
    <row r="172" spans="1:10" ht="14.25">
      <c r="A172" s="71"/>
      <c r="B172" s="15" t="s">
        <v>212</v>
      </c>
      <c r="C172" s="5"/>
      <c r="D172" s="5" t="s">
        <v>123</v>
      </c>
      <c r="E172" s="5"/>
      <c r="F172" s="25">
        <f>SUM(F173:F174)</f>
        <v>0</v>
      </c>
      <c r="G172" s="25">
        <f>SUM(G173:G174)</f>
        <v>848935</v>
      </c>
      <c r="H172" s="25">
        <f>SUM(H173:H174)</f>
        <v>638642</v>
      </c>
      <c r="I172" s="29">
        <f t="shared" si="7"/>
        <v>75.22860996424933</v>
      </c>
      <c r="J172" s="30">
        <v>0</v>
      </c>
    </row>
    <row r="173" spans="1:10" ht="14.25">
      <c r="A173" s="71"/>
      <c r="B173" s="15"/>
      <c r="C173" s="5"/>
      <c r="D173" s="5"/>
      <c r="E173" s="5" t="s">
        <v>227</v>
      </c>
      <c r="F173" s="25">
        <v>0</v>
      </c>
      <c r="G173" s="25">
        <v>563398</v>
      </c>
      <c r="H173" s="25">
        <v>427552</v>
      </c>
      <c r="I173" s="29">
        <f t="shared" si="7"/>
        <v>75.8880933194651</v>
      </c>
      <c r="J173" s="30">
        <v>0</v>
      </c>
    </row>
    <row r="174" spans="1:10" ht="14.25">
      <c r="A174" s="71"/>
      <c r="B174" s="15"/>
      <c r="C174" s="5"/>
      <c r="D174" s="5"/>
      <c r="E174" s="5" t="s">
        <v>228</v>
      </c>
      <c r="F174" s="25">
        <v>0</v>
      </c>
      <c r="G174" s="25">
        <v>285537</v>
      </c>
      <c r="H174" s="25">
        <v>211090</v>
      </c>
      <c r="I174" s="29">
        <f t="shared" si="7"/>
        <v>73.92737193428522</v>
      </c>
      <c r="J174" s="30">
        <v>0</v>
      </c>
    </row>
    <row r="175" spans="1:10" ht="15">
      <c r="A175" s="71" t="s">
        <v>195</v>
      </c>
      <c r="B175" s="13" t="s">
        <v>192</v>
      </c>
      <c r="C175" s="7" t="s">
        <v>190</v>
      </c>
      <c r="D175" s="7"/>
      <c r="E175" s="7"/>
      <c r="F175" s="21">
        <f>SUM(F176)</f>
        <v>0</v>
      </c>
      <c r="G175" s="21">
        <f>SUM(G176)</f>
        <v>600000</v>
      </c>
      <c r="H175" s="21">
        <f>SUM(H176)</f>
        <v>600000</v>
      </c>
      <c r="I175" s="51">
        <f t="shared" si="7"/>
        <v>100</v>
      </c>
      <c r="J175" s="52">
        <v>0</v>
      </c>
    </row>
    <row r="176" spans="1:10" ht="15" thickBot="1">
      <c r="A176" s="78"/>
      <c r="B176" s="53" t="s">
        <v>193</v>
      </c>
      <c r="C176" s="6"/>
      <c r="D176" s="6" t="s">
        <v>191</v>
      </c>
      <c r="E176" s="6" t="s">
        <v>150</v>
      </c>
      <c r="F176" s="28">
        <v>0</v>
      </c>
      <c r="G176" s="28">
        <v>600000</v>
      </c>
      <c r="H176" s="28">
        <v>600000</v>
      </c>
      <c r="I176" s="31">
        <f t="shared" si="7"/>
        <v>100</v>
      </c>
      <c r="J176" s="32">
        <v>0</v>
      </c>
    </row>
    <row r="177" spans="1:10" ht="15.75" thickBot="1">
      <c r="A177" s="56"/>
      <c r="B177" s="57" t="s">
        <v>127</v>
      </c>
      <c r="C177" s="58"/>
      <c r="D177" s="58"/>
      <c r="E177" s="58"/>
      <c r="F177" s="59">
        <f>SUM(F178+F182+F184+F189)</f>
        <v>981000</v>
      </c>
      <c r="G177" s="59">
        <f>SUM(G178+G182+G184+G189)</f>
        <v>1143374</v>
      </c>
      <c r="H177" s="59">
        <f>SUM(H178+H182+H184+H189)</f>
        <v>1121882</v>
      </c>
      <c r="I177" s="60">
        <f t="shared" si="7"/>
        <v>98.12030009428237</v>
      </c>
      <c r="J177" s="61">
        <f>SUM(G177/F177*100)</f>
        <v>116.55188583078491</v>
      </c>
    </row>
    <row r="178" spans="1:10" ht="15">
      <c r="A178" s="70" t="s">
        <v>226</v>
      </c>
      <c r="B178" s="54" t="s">
        <v>99</v>
      </c>
      <c r="C178" s="55" t="s">
        <v>101</v>
      </c>
      <c r="D178" s="55"/>
      <c r="E178" s="55"/>
      <c r="F178" s="39">
        <f>SUM(F179)</f>
        <v>151000</v>
      </c>
      <c r="G178" s="39">
        <f>SUM(G179)</f>
        <v>159930</v>
      </c>
      <c r="H178" s="39">
        <f>SUM(H179)</f>
        <v>155406</v>
      </c>
      <c r="I178" s="49">
        <f t="shared" si="7"/>
        <v>97.17126242731194</v>
      </c>
      <c r="J178" s="50">
        <f>SUM(G178/F178*100)</f>
        <v>105.91390728476821</v>
      </c>
    </row>
    <row r="179" spans="1:10" ht="15">
      <c r="A179" s="71"/>
      <c r="B179" s="19" t="s">
        <v>100</v>
      </c>
      <c r="C179" s="7"/>
      <c r="D179" s="5" t="s">
        <v>102</v>
      </c>
      <c r="E179" s="7"/>
      <c r="F179" s="25">
        <f>SUM(F180:F181)</f>
        <v>151000</v>
      </c>
      <c r="G179" s="25">
        <f>SUM(G180:G181)</f>
        <v>159930</v>
      </c>
      <c r="H179" s="25">
        <f>SUM(H180:H181)</f>
        <v>155406</v>
      </c>
      <c r="I179" s="29">
        <f t="shared" si="7"/>
        <v>97.17126242731194</v>
      </c>
      <c r="J179" s="30">
        <f>SUM(G179/F179*100)</f>
        <v>105.91390728476821</v>
      </c>
    </row>
    <row r="180" spans="1:10" ht="15">
      <c r="A180" s="71"/>
      <c r="B180" s="19" t="s">
        <v>171</v>
      </c>
      <c r="C180" s="7"/>
      <c r="D180" s="12"/>
      <c r="E180" s="5" t="s">
        <v>160</v>
      </c>
      <c r="F180" s="25">
        <v>0</v>
      </c>
      <c r="G180" s="25">
        <v>8930</v>
      </c>
      <c r="H180" s="25">
        <v>8029</v>
      </c>
      <c r="I180" s="29">
        <f t="shared" si="7"/>
        <v>89.91041433370661</v>
      </c>
      <c r="J180" s="30">
        <v>0</v>
      </c>
    </row>
    <row r="181" spans="1:10" ht="28.5">
      <c r="A181" s="71"/>
      <c r="B181" s="22" t="s">
        <v>200</v>
      </c>
      <c r="C181" s="5"/>
      <c r="D181" s="12"/>
      <c r="E181" s="5" t="s">
        <v>152</v>
      </c>
      <c r="F181" s="25">
        <v>151000</v>
      </c>
      <c r="G181" s="25">
        <v>151000</v>
      </c>
      <c r="H181" s="25">
        <v>147377</v>
      </c>
      <c r="I181" s="29">
        <f t="shared" si="7"/>
        <v>97.60066225165563</v>
      </c>
      <c r="J181" s="30">
        <f aca="true" t="shared" si="8" ref="J181:J187">SUM(G181/F181*100)</f>
        <v>100</v>
      </c>
    </row>
    <row r="182" spans="1:10" ht="15" customHeight="1">
      <c r="A182" s="71" t="s">
        <v>241</v>
      </c>
      <c r="B182" s="13" t="s">
        <v>15</v>
      </c>
      <c r="C182" s="7" t="s">
        <v>93</v>
      </c>
      <c r="D182" s="7"/>
      <c r="E182" s="7"/>
      <c r="F182" s="21">
        <f>SUM(F183)</f>
        <v>10000</v>
      </c>
      <c r="G182" s="21">
        <f>SUM(G183)</f>
        <v>10000</v>
      </c>
      <c r="H182" s="21">
        <f>SUM(H183)</f>
        <v>9992</v>
      </c>
      <c r="I182" s="51">
        <f t="shared" si="7"/>
        <v>99.92</v>
      </c>
      <c r="J182" s="52">
        <f t="shared" si="8"/>
        <v>100</v>
      </c>
    </row>
    <row r="183" spans="1:10" ht="14.25">
      <c r="A183" s="71"/>
      <c r="B183" s="19" t="s">
        <v>92</v>
      </c>
      <c r="C183" s="5"/>
      <c r="D183" s="5" t="s">
        <v>94</v>
      </c>
      <c r="E183" s="5" t="s">
        <v>153</v>
      </c>
      <c r="F183" s="25">
        <v>10000</v>
      </c>
      <c r="G183" s="25">
        <v>10000</v>
      </c>
      <c r="H183" s="25">
        <v>9992</v>
      </c>
      <c r="I183" s="29">
        <f t="shared" si="7"/>
        <v>99.92</v>
      </c>
      <c r="J183" s="30">
        <f t="shared" si="8"/>
        <v>100</v>
      </c>
    </row>
    <row r="184" spans="1:10" ht="15">
      <c r="A184" s="71" t="s">
        <v>242</v>
      </c>
      <c r="B184" s="18" t="s">
        <v>24</v>
      </c>
      <c r="C184" s="7" t="s">
        <v>60</v>
      </c>
      <c r="D184" s="7"/>
      <c r="E184" s="7"/>
      <c r="F184" s="21">
        <f>SUM(F185+F187+F188)</f>
        <v>820000</v>
      </c>
      <c r="G184" s="21">
        <f>SUM(G185+G187+G188)</f>
        <v>901960</v>
      </c>
      <c r="H184" s="21">
        <f>SUM(H185+H187+H188)</f>
        <v>885000</v>
      </c>
      <c r="I184" s="51">
        <f t="shared" si="7"/>
        <v>98.11965053882655</v>
      </c>
      <c r="J184" s="52">
        <f t="shared" si="8"/>
        <v>109.99512195121952</v>
      </c>
    </row>
    <row r="185" spans="1:10" ht="15">
      <c r="A185" s="71"/>
      <c r="B185" s="19" t="s">
        <v>62</v>
      </c>
      <c r="C185" s="7"/>
      <c r="D185" s="5" t="s">
        <v>63</v>
      </c>
      <c r="E185" s="7"/>
      <c r="F185" s="25">
        <f>SUM(F186:F186)</f>
        <v>650000</v>
      </c>
      <c r="G185" s="25">
        <f>SUM(G186:G186)</f>
        <v>650000</v>
      </c>
      <c r="H185" s="25">
        <f>SUM(H186:H186)</f>
        <v>650000</v>
      </c>
      <c r="I185" s="29">
        <f t="shared" si="7"/>
        <v>100</v>
      </c>
      <c r="J185" s="30">
        <f t="shared" si="8"/>
        <v>100</v>
      </c>
    </row>
    <row r="186" spans="1:10" ht="14.25">
      <c r="A186" s="71"/>
      <c r="B186" s="19" t="s">
        <v>173</v>
      </c>
      <c r="C186" s="5"/>
      <c r="D186" s="8"/>
      <c r="E186" s="5" t="s">
        <v>154</v>
      </c>
      <c r="F186" s="25">
        <v>650000</v>
      </c>
      <c r="G186" s="25">
        <v>650000</v>
      </c>
      <c r="H186" s="25">
        <v>650000</v>
      </c>
      <c r="I186" s="29">
        <f t="shared" si="7"/>
        <v>100</v>
      </c>
      <c r="J186" s="30">
        <f t="shared" si="8"/>
        <v>100</v>
      </c>
    </row>
    <row r="187" spans="1:10" ht="28.5">
      <c r="A187" s="71"/>
      <c r="B187" s="15" t="s">
        <v>172</v>
      </c>
      <c r="C187" s="5"/>
      <c r="D187" s="5" t="s">
        <v>65</v>
      </c>
      <c r="E187" s="10">
        <v>6260</v>
      </c>
      <c r="F187" s="25">
        <v>170000</v>
      </c>
      <c r="G187" s="25">
        <v>235000</v>
      </c>
      <c r="H187" s="25">
        <v>235000</v>
      </c>
      <c r="I187" s="29">
        <f t="shared" si="7"/>
        <v>100</v>
      </c>
      <c r="J187" s="30">
        <f t="shared" si="8"/>
        <v>138.23529411764704</v>
      </c>
    </row>
    <row r="188" spans="1:10" ht="14.25">
      <c r="A188" s="71"/>
      <c r="B188" s="15" t="s">
        <v>25</v>
      </c>
      <c r="C188" s="5"/>
      <c r="D188" s="5" t="s">
        <v>121</v>
      </c>
      <c r="E188" s="10">
        <v>2707</v>
      </c>
      <c r="F188" s="25">
        <v>0</v>
      </c>
      <c r="G188" s="25">
        <v>16960</v>
      </c>
      <c r="H188" s="25">
        <v>0</v>
      </c>
      <c r="I188" s="29">
        <f t="shared" si="7"/>
        <v>0</v>
      </c>
      <c r="J188" s="30">
        <v>0</v>
      </c>
    </row>
    <row r="189" spans="1:10" ht="15">
      <c r="A189" s="71" t="s">
        <v>243</v>
      </c>
      <c r="B189" s="13" t="s">
        <v>176</v>
      </c>
      <c r="C189" s="16" t="s">
        <v>78</v>
      </c>
      <c r="D189" s="16"/>
      <c r="E189" s="16"/>
      <c r="F189" s="27">
        <f>SUM(F190)</f>
        <v>0</v>
      </c>
      <c r="G189" s="27">
        <f>SUM(G190)</f>
        <v>71484</v>
      </c>
      <c r="H189" s="27">
        <f>SUM(H190)</f>
        <v>71484</v>
      </c>
      <c r="I189" s="51">
        <f t="shared" si="7"/>
        <v>100</v>
      </c>
      <c r="J189" s="52">
        <v>0</v>
      </c>
    </row>
    <row r="190" spans="1:10" ht="14.25">
      <c r="A190" s="71"/>
      <c r="B190" s="19" t="s">
        <v>25</v>
      </c>
      <c r="C190" s="5"/>
      <c r="D190" s="5" t="s">
        <v>233</v>
      </c>
      <c r="E190" s="5"/>
      <c r="F190" s="25">
        <f>SUM(F191:F192)</f>
        <v>0</v>
      </c>
      <c r="G190" s="25">
        <f>SUM(G191:G192)</f>
        <v>71484</v>
      </c>
      <c r="H190" s="25">
        <f>SUM(H191:H192)</f>
        <v>71484</v>
      </c>
      <c r="I190" s="29">
        <f t="shared" si="7"/>
        <v>100</v>
      </c>
      <c r="J190" s="30">
        <v>0</v>
      </c>
    </row>
    <row r="191" spans="1:10" ht="14.25">
      <c r="A191" s="71"/>
      <c r="B191" s="19"/>
      <c r="C191" s="5"/>
      <c r="D191" s="5"/>
      <c r="E191" s="5" t="s">
        <v>234</v>
      </c>
      <c r="F191" s="25">
        <v>0</v>
      </c>
      <c r="G191" s="25">
        <v>53613</v>
      </c>
      <c r="H191" s="25">
        <v>53613</v>
      </c>
      <c r="I191" s="29">
        <f t="shared" si="7"/>
        <v>100</v>
      </c>
      <c r="J191" s="30">
        <v>0</v>
      </c>
    </row>
    <row r="192" spans="1:10" ht="15" thickBot="1">
      <c r="A192" s="78"/>
      <c r="B192" s="24"/>
      <c r="C192" s="6"/>
      <c r="D192" s="6"/>
      <c r="E192" s="6" t="s">
        <v>235</v>
      </c>
      <c r="F192" s="28">
        <v>0</v>
      </c>
      <c r="G192" s="28">
        <v>17871</v>
      </c>
      <c r="H192" s="28">
        <v>17871</v>
      </c>
      <c r="I192" s="31">
        <f t="shared" si="7"/>
        <v>100</v>
      </c>
      <c r="J192" s="32">
        <v>0</v>
      </c>
    </row>
    <row r="193" spans="1:10" ht="15.75" thickBot="1">
      <c r="A193" s="81" t="s">
        <v>109</v>
      </c>
      <c r="B193" s="82"/>
      <c r="C193" s="45"/>
      <c r="D193" s="45"/>
      <c r="E193" s="45"/>
      <c r="F193" s="46">
        <f>SUM(F8+F35+F43+F141+F147+F177)</f>
        <v>52865663</v>
      </c>
      <c r="G193" s="46">
        <f>SUM(G8+G35+G43+G141+G147+G177)</f>
        <v>56665300</v>
      </c>
      <c r="H193" s="46">
        <f>SUM(H8+H35+H43+H141+H147+H177)</f>
        <v>56629463</v>
      </c>
      <c r="I193" s="47">
        <f t="shared" si="7"/>
        <v>99.93675671001478</v>
      </c>
      <c r="J193" s="48">
        <f>SUM(G193/F193*100)</f>
        <v>107.187343890873</v>
      </c>
    </row>
    <row r="217" spans="2:5" ht="14.25">
      <c r="B217" s="3"/>
      <c r="C217" s="3"/>
      <c r="D217" s="3"/>
      <c r="E217" s="3"/>
    </row>
    <row r="218" spans="2:5" ht="14.25">
      <c r="B218" s="3"/>
      <c r="C218" s="3"/>
      <c r="D218" s="3"/>
      <c r="E218" s="3"/>
    </row>
    <row r="219" spans="2:5" ht="14.25">
      <c r="B219" s="3"/>
      <c r="C219" s="3"/>
      <c r="D219" s="3"/>
      <c r="E219" s="3"/>
    </row>
    <row r="220" spans="2:5" ht="14.25">
      <c r="B220" s="3"/>
      <c r="C220" s="3"/>
      <c r="D220" s="3"/>
      <c r="E220" s="3"/>
    </row>
    <row r="221" spans="2:5" ht="14.25">
      <c r="B221" s="3"/>
      <c r="C221" s="3"/>
      <c r="D221" s="3"/>
      <c r="E221" s="3"/>
    </row>
    <row r="222" spans="2:5" ht="14.25">
      <c r="B222" s="3"/>
      <c r="C222" s="3"/>
      <c r="D222" s="3"/>
      <c r="E222" s="3"/>
    </row>
    <row r="223" spans="2:5" ht="14.25">
      <c r="B223" s="3"/>
      <c r="C223" s="3"/>
      <c r="D223" s="3"/>
      <c r="E223" s="3"/>
    </row>
    <row r="224" spans="2:5" ht="14.25">
      <c r="B224" s="3"/>
      <c r="C224" s="3"/>
      <c r="D224" s="3"/>
      <c r="E224" s="3"/>
    </row>
    <row r="225" spans="2:5" ht="14.25">
      <c r="B225" s="3"/>
      <c r="C225" s="3"/>
      <c r="D225" s="3"/>
      <c r="E225" s="3"/>
    </row>
    <row r="226" spans="2:5" ht="14.25">
      <c r="B226" s="3"/>
      <c r="C226" s="3"/>
      <c r="D226" s="3"/>
      <c r="E226" s="3"/>
    </row>
    <row r="227" spans="2:5" ht="14.25">
      <c r="B227" s="3"/>
      <c r="C227" s="3"/>
      <c r="D227" s="3"/>
      <c r="E227" s="3"/>
    </row>
    <row r="228" spans="2:5" ht="14.25">
      <c r="B228" s="3"/>
      <c r="C228" s="3"/>
      <c r="D228" s="3"/>
      <c r="E228" s="3"/>
    </row>
    <row r="229" spans="2:5" ht="14.25">
      <c r="B229" s="3"/>
      <c r="C229" s="3"/>
      <c r="D229" s="3"/>
      <c r="E229" s="3"/>
    </row>
    <row r="230" spans="2:5" ht="14.25">
      <c r="B230" s="3"/>
      <c r="C230" s="3"/>
      <c r="D230" s="3"/>
      <c r="E230" s="3"/>
    </row>
    <row r="231" spans="2:5" ht="14.25">
      <c r="B231" s="3"/>
      <c r="C231" s="3"/>
      <c r="D231" s="3"/>
      <c r="E231" s="3"/>
    </row>
    <row r="232" spans="2:5" ht="14.25">
      <c r="B232" s="3"/>
      <c r="C232" s="3"/>
      <c r="D232" s="3"/>
      <c r="E232" s="3"/>
    </row>
  </sheetData>
  <mergeCells count="48">
    <mergeCell ref="A189:A192"/>
    <mergeCell ref="A193:B193"/>
    <mergeCell ref="A136:A138"/>
    <mergeCell ref="A158:A160"/>
    <mergeCell ref="A184:A188"/>
    <mergeCell ref="A171:A174"/>
    <mergeCell ref="A156:A157"/>
    <mergeCell ref="A182:A183"/>
    <mergeCell ref="A178:A181"/>
    <mergeCell ref="A175:A176"/>
    <mergeCell ref="A94:A112"/>
    <mergeCell ref="A66:A69"/>
    <mergeCell ref="B5:B6"/>
    <mergeCell ref="C5:C6"/>
    <mergeCell ref="A70:A72"/>
    <mergeCell ref="A18:A20"/>
    <mergeCell ref="A36:A38"/>
    <mergeCell ref="A39:A40"/>
    <mergeCell ref="A161:A164"/>
    <mergeCell ref="A166:A167"/>
    <mergeCell ref="A168:A170"/>
    <mergeCell ref="A21:A24"/>
    <mergeCell ref="A33:A34"/>
    <mergeCell ref="A25:A29"/>
    <mergeCell ref="A31:A32"/>
    <mergeCell ref="A41:A42"/>
    <mergeCell ref="A44:A49"/>
    <mergeCell ref="A150:A155"/>
    <mergeCell ref="G5:G6"/>
    <mergeCell ref="H5:H6"/>
    <mergeCell ref="A50:A55"/>
    <mergeCell ref="A139:A140"/>
    <mergeCell ref="A5:A6"/>
    <mergeCell ref="A73:A90"/>
    <mergeCell ref="A92:A93"/>
    <mergeCell ref="A116:A130"/>
    <mergeCell ref="A132:A135"/>
    <mergeCell ref="A113:A115"/>
    <mergeCell ref="A148:A149"/>
    <mergeCell ref="A57:A65"/>
    <mergeCell ref="I5:J5"/>
    <mergeCell ref="A13:A17"/>
    <mergeCell ref="F5:F6"/>
    <mergeCell ref="E5:E6"/>
    <mergeCell ref="D5:D6"/>
    <mergeCell ref="A9:A10"/>
    <mergeCell ref="A11:A12"/>
    <mergeCell ref="A142:A14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rowBreaks count="5" manualBreakCount="5">
    <brk id="29" min="1" max="8" man="1"/>
    <brk id="55" max="9" man="1"/>
    <brk id="90" max="9" man="1"/>
    <brk id="130" max="9" man="1"/>
    <brk id="16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 Powiatowe Brzeg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Budżet</cp:lastModifiedBy>
  <cp:lastPrinted>2006-03-13T10:06:38Z</cp:lastPrinted>
  <dcterms:created xsi:type="dcterms:W3CDTF">2003-09-23T06:48:39Z</dcterms:created>
  <dcterms:modified xsi:type="dcterms:W3CDTF">2006-03-13T10:08:14Z</dcterms:modified>
  <cp:category/>
  <cp:version/>
  <cp:contentType/>
  <cp:contentStatus/>
</cp:coreProperties>
</file>